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5\"/>
    </mc:Choice>
  </mc:AlternateContent>
  <bookViews>
    <workbookView xWindow="360" yWindow="60" windowWidth="11340" windowHeight="5268"/>
  </bookViews>
  <sheets>
    <sheet name="Model" sheetId="1" r:id="rId1"/>
    <sheet name="Summary Report" sheetId="15" r:id="rId2"/>
    <sheet name="Output Graphs" sheetId="16"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Index">Model!#REF!</definedName>
    <definedName name="Pal_Workbook_GUID" hidden="1">"WPFDY7NVD25HIFGXLGC3CJF3"</definedName>
    <definedName name="ReportSheetFlag" localSheetId="2">1</definedName>
    <definedName name="ReportSheetFlag" localSheetId="1">1</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StatFunctionsUpdateFreq">1</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TRUE</definedName>
  </definedNames>
  <calcPr calcId="152511" iterate="1"/>
</workbook>
</file>

<file path=xl/calcChain.xml><?xml version="1.0" encoding="utf-8"?>
<calcChain xmlns="http://schemas.openxmlformats.org/spreadsheetml/2006/main">
  <c r="C20" i="1" l="1"/>
  <c r="B21" i="1" s="1"/>
  <c r="G6" i="1"/>
  <c r="G8" i="1"/>
  <c r="G12" i="1"/>
  <c r="G13" i="1"/>
  <c r="G9" i="1"/>
  <c r="G7" i="1"/>
  <c r="G15" i="1"/>
  <c r="G14" i="1"/>
  <c r="G11" i="1"/>
  <c r="G10" i="1"/>
  <c r="C21" i="1" l="1"/>
  <c r="B24" i="1" l="1"/>
  <c r="C24" i="1" s="1"/>
  <c r="B22" i="1"/>
  <c r="C22" i="1" s="1"/>
  <c r="B25" i="1" s="1"/>
  <c r="C25" i="1" s="1"/>
  <c r="B23" i="1"/>
  <c r="C23" i="1" s="1"/>
  <c r="B27" i="1" l="1"/>
  <c r="C27" i="1" s="1"/>
  <c r="B26" i="1"/>
  <c r="C26" i="1" s="1"/>
  <c r="B29" i="1" s="1"/>
  <c r="C29" i="1" s="1"/>
  <c r="B28" i="1"/>
  <c r="C28" i="1" s="1"/>
  <c r="B30" i="1" l="1"/>
  <c r="C30" i="1" s="1"/>
  <c r="B31" i="1" s="1"/>
  <c r="B33" i="1"/>
  <c r="D31" i="1" l="1"/>
  <c r="E31" i="1" s="1"/>
  <c r="D30" i="1" s="1"/>
  <c r="E30" i="1" s="1"/>
  <c r="C31" i="1"/>
  <c r="B34" i="1"/>
  <c r="B35" i="1"/>
  <c r="D28" i="1" l="1"/>
  <c r="E28" i="1" s="1"/>
  <c r="F30" i="1"/>
  <c r="G30" i="1" s="1"/>
  <c r="D29" i="1"/>
  <c r="E29" i="1" s="1"/>
  <c r="H30" i="1"/>
  <c r="F29" i="1" l="1"/>
  <c r="G29" i="1" s="1"/>
  <c r="D26" i="1"/>
  <c r="E26" i="1" s="1"/>
  <c r="D25" i="1"/>
  <c r="E25" i="1" s="1"/>
  <c r="F28" i="1"/>
  <c r="G28" i="1" s="1"/>
  <c r="D24" i="1"/>
  <c r="E24" i="1" s="1"/>
  <c r="F24" i="1" s="1"/>
  <c r="G24" i="1" s="1"/>
  <c r="D27" i="1"/>
  <c r="E27" i="1" s="1"/>
  <c r="F27" i="1" s="1"/>
  <c r="G27" i="1" s="1"/>
  <c r="H28" i="1"/>
  <c r="H27" i="1"/>
  <c r="H29" i="1"/>
  <c r="H24" i="1"/>
  <c r="F26" i="1" l="1"/>
  <c r="G26" i="1" s="1"/>
  <c r="D23" i="1"/>
  <c r="E23" i="1" s="1"/>
  <c r="F23" i="1" s="1"/>
  <c r="G23" i="1" s="1"/>
  <c r="F25" i="1"/>
  <c r="G25" i="1" s="1"/>
  <c r="D22" i="1"/>
  <c r="E22" i="1" s="1"/>
  <c r="H26" i="1"/>
  <c r="H25" i="1"/>
  <c r="H23" i="1"/>
  <c r="D21" i="1" l="1"/>
  <c r="E21" i="1" s="1"/>
  <c r="F22" i="1"/>
  <c r="G22" i="1" s="1"/>
  <c r="H22" i="1"/>
  <c r="F21" i="1" l="1"/>
  <c r="G21" i="1" s="1"/>
  <c r="D20" i="1"/>
  <c r="E20" i="1" s="1"/>
  <c r="H21" i="1"/>
</calcChain>
</file>

<file path=xl/comments1.xml><?xml version="1.0" encoding="utf-8"?>
<comments xmlns="http://schemas.openxmlformats.org/spreadsheetml/2006/main">
  <authors>
    <author>Chris Albright</author>
  </authors>
  <commentList>
    <comment ref="B19" authorId="0" shapeId="0">
      <text>
        <r>
          <rPr>
            <b/>
            <sz val="8"/>
            <color indexed="81"/>
            <rFont val="Tahoma"/>
            <family val="2"/>
          </rPr>
          <t>0 for Start node, for all others is equal to maximum earliest finish time, where maximum is over all predecessors</t>
        </r>
        <r>
          <rPr>
            <sz val="8"/>
            <color indexed="81"/>
            <rFont val="Tahoma"/>
            <family val="2"/>
          </rPr>
          <t xml:space="preserve">
</t>
        </r>
      </text>
    </comment>
    <comment ref="C19" authorId="0" shapeId="0">
      <text>
        <r>
          <rPr>
            <b/>
            <sz val="8"/>
            <color indexed="81"/>
            <rFont val="Tahoma"/>
            <family val="2"/>
          </rPr>
          <t>Earliest start time plus duration</t>
        </r>
        <r>
          <rPr>
            <sz val="8"/>
            <color indexed="81"/>
            <rFont val="Tahoma"/>
            <family val="2"/>
          </rPr>
          <t xml:space="preserve">
</t>
        </r>
      </text>
    </comment>
    <comment ref="D19" authorId="0" shapeId="0">
      <text>
        <r>
          <rPr>
            <b/>
            <sz val="8"/>
            <color indexed="81"/>
            <rFont val="Tahoma"/>
            <family val="2"/>
          </rPr>
          <t>Equal to project time for Finish node; for others, equal to minimum of latest start times, where minimum is over all successors</t>
        </r>
        <r>
          <rPr>
            <sz val="8"/>
            <color indexed="81"/>
            <rFont val="Tahoma"/>
            <family val="2"/>
          </rPr>
          <t xml:space="preserve">
</t>
        </r>
      </text>
    </comment>
    <comment ref="E19" authorId="0" shapeId="0">
      <text>
        <r>
          <rPr>
            <b/>
            <sz val="8"/>
            <color indexed="81"/>
            <rFont val="Tahoma"/>
            <family val="2"/>
          </rPr>
          <t>Latest finish time minus duration</t>
        </r>
      </text>
    </comment>
    <comment ref="F19" authorId="0" shapeId="0">
      <text>
        <r>
          <rPr>
            <b/>
            <sz val="8"/>
            <color indexed="81"/>
            <rFont val="Tahoma"/>
            <family val="2"/>
          </rPr>
          <t>Latest start time minus earliest start time. Equivalently, latest finish time minus earliest finish time</t>
        </r>
        <r>
          <rPr>
            <sz val="8"/>
            <color indexed="81"/>
            <rFont val="Tahoma"/>
            <family val="2"/>
          </rPr>
          <t xml:space="preserve">
</t>
        </r>
      </text>
    </comment>
  </commentList>
</comments>
</file>

<file path=xl/sharedStrings.xml><?xml version="1.0" encoding="utf-8"?>
<sst xmlns="http://schemas.openxmlformats.org/spreadsheetml/2006/main" count="155" uniqueCount="106">
  <si>
    <t>Predecessors</t>
  </si>
  <si>
    <t>None</t>
  </si>
  <si>
    <t>B</t>
  </si>
  <si>
    <t>C</t>
  </si>
  <si>
    <t>D</t>
  </si>
  <si>
    <t>I</t>
  </si>
  <si>
    <t>Duration</t>
  </si>
  <si>
    <t>Code</t>
  </si>
  <si>
    <t>S</t>
  </si>
  <si>
    <t>P</t>
  </si>
  <si>
    <t>Data on activities</t>
  </si>
  <si>
    <t>W</t>
  </si>
  <si>
    <t>M</t>
  </si>
  <si>
    <t>T</t>
  </si>
  <si>
    <t>L</t>
  </si>
  <si>
    <t>P,M</t>
  </si>
  <si>
    <t>B,W</t>
  </si>
  <si>
    <t>I,T</t>
  </si>
  <si>
    <t>Mean</t>
  </si>
  <si>
    <t>Stdev</t>
  </si>
  <si>
    <t>General Information</t>
  </si>
  <si>
    <t>Workbook Name</t>
  </si>
  <si>
    <t>Number of Simulations</t>
  </si>
  <si>
    <t>Number of Iterations</t>
  </si>
  <si>
    <t>Number of Inputs</t>
  </si>
  <si>
    <t>Number of Outputs</t>
  </si>
  <si>
    <t>Sampling Type</t>
  </si>
  <si>
    <t>Latin Hypercube</t>
  </si>
  <si>
    <t>Simulation Start Time</t>
  </si>
  <si>
    <t>Simulation Stop Time</t>
  </si>
  <si>
    <t>Simulation Duration</t>
  </si>
  <si>
    <t>Random Seed</t>
  </si>
  <si>
    <t>Output and Input Summary Statistics</t>
  </si>
  <si>
    <t>Output Name</t>
  </si>
  <si>
    <t>Output Cell</t>
  </si>
  <si>
    <t>Simulation</t>
  </si>
  <si>
    <t>Minimum</t>
  </si>
  <si>
    <t>Maximum</t>
  </si>
  <si>
    <t>Std Dev</t>
  </si>
  <si>
    <t>Input Name</t>
  </si>
  <si>
    <t>Input Cell</t>
  </si>
  <si>
    <t>Activity</t>
  </si>
  <si>
    <t>Building a new water treatment plant</t>
  </si>
  <si>
    <t>Design plant</t>
  </si>
  <si>
    <t>Select site</t>
  </si>
  <si>
    <t>Select building contractor</t>
  </si>
  <si>
    <t>Select operating personnel</t>
  </si>
  <si>
    <t>Erect building</t>
  </si>
  <si>
    <t>Order water treatment machine</t>
  </si>
  <si>
    <t>Prepare operations manual</t>
  </si>
  <si>
    <t>Train</t>
  </si>
  <si>
    <t>Obtain operating license</t>
  </si>
  <si>
    <t>Install treatment machine</t>
  </si>
  <si>
    <t>Start</t>
  </si>
  <si>
    <t>Finish</t>
  </si>
  <si>
    <t>Successors</t>
  </si>
  <si>
    <t>Activity start and finish times</t>
  </si>
  <si>
    <t>Earliest start time</t>
  </si>
  <si>
    <t>Earliest finish time</t>
  </si>
  <si>
    <t>Latest finish time</t>
  </si>
  <si>
    <t>Latest start time</t>
  </si>
  <si>
    <t>Slack</t>
  </si>
  <si>
    <t>Project completion time</t>
  </si>
  <si>
    <t>S,C,P</t>
  </si>
  <si>
    <t>W,M</t>
  </si>
  <si>
    <t>Complete within 50 days?</t>
  </si>
  <si>
    <t>Complete after 55 days?</t>
  </si>
  <si>
    <t>@RISK Summary Report</t>
  </si>
  <si>
    <t>S10_08.xls</t>
  </si>
  <si>
    <t>Total Errors</t>
  </si>
  <si>
    <t>x1</t>
  </si>
  <si>
    <t>p1</t>
  </si>
  <si>
    <t>x2</t>
  </si>
  <si>
    <t>p2</t>
  </si>
  <si>
    <t>x2-x1</t>
  </si>
  <si>
    <t>p2-p1</t>
  </si>
  <si>
    <t>Errors</t>
  </si>
  <si>
    <t>Project time</t>
  </si>
  <si>
    <t>$B$33</t>
  </si>
  <si>
    <t>Complete under 50</t>
  </si>
  <si>
    <t>$B$34</t>
  </si>
  <si>
    <t>Complete over 55</t>
  </si>
  <si>
    <t>$B$35</t>
  </si>
  <si>
    <t>S,C,P / Duration</t>
  </si>
  <si>
    <t>$G$6</t>
  </si>
  <si>
    <t>B / Duration</t>
  </si>
  <si>
    <t>$G$7</t>
  </si>
  <si>
    <t>W,M / Duration</t>
  </si>
  <si>
    <t>$G$8</t>
  </si>
  <si>
    <t>T / Duration</t>
  </si>
  <si>
    <t>$G$9</t>
  </si>
  <si>
    <t>I / Duration</t>
  </si>
  <si>
    <t>$G$10</t>
  </si>
  <si>
    <t>$G$11</t>
  </si>
  <si>
    <t>$G$12</t>
  </si>
  <si>
    <t>L / Duration</t>
  </si>
  <si>
    <t>$G$13</t>
  </si>
  <si>
    <t>$G$14</t>
  </si>
  <si>
    <t>Finish / Duration</t>
  </si>
  <si>
    <t>$G$15</t>
  </si>
  <si>
    <t>@RISK Output Graphs</t>
  </si>
  <si>
    <t>Simulation: 1  /  Output: Project time</t>
  </si>
  <si>
    <t>Simulation: 1  /  Output: Complete under 50</t>
  </si>
  <si>
    <t>Simulation: 1  /  Output: Complete over 55</t>
  </si>
  <si>
    <t>Critical?</t>
  </si>
  <si>
    <t>Pr(critical)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</si>
</sst>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m/d/yy\ h:mm:ss"/>
    <numFmt numFmtId="166" formatCode="0.0000%"/>
    <numFmt numFmtId="167" formatCode="0.0%"/>
  </numFmts>
  <fonts count="13" x14ac:knownFonts="1">
    <font>
      <sz val="10"/>
      <name val="Arial"/>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sz val="8"/>
      <name val="Arial"/>
      <family val="2"/>
    </font>
    <font>
      <b/>
      <sz val="8"/>
      <color indexed="81"/>
      <name val="Tahoma"/>
      <family val="2"/>
    </font>
    <font>
      <sz val="8"/>
      <color indexed="81"/>
      <name val="Tahoma"/>
      <family val="2"/>
    </font>
    <font>
      <b/>
      <sz val="11"/>
      <name val="Calibri"/>
      <family val="2"/>
    </font>
    <font>
      <sz val="11"/>
      <name val="Calibri"/>
      <family val="2"/>
    </font>
    <font>
      <sz val="11"/>
      <color indexed="8"/>
      <name val="Calibri"/>
      <family val="2"/>
    </font>
  </fonts>
  <fills count="7">
    <fill>
      <patternFill patternType="none"/>
    </fill>
    <fill>
      <patternFill patternType="gray125"/>
    </fill>
    <fill>
      <patternFill patternType="solid">
        <fgColor indexed="9"/>
      </patternFill>
    </fill>
    <fill>
      <patternFill patternType="solid">
        <fgColor indexed="43"/>
        <bgColor indexed="64"/>
      </patternFill>
    </fill>
    <fill>
      <patternFill patternType="solid">
        <fgColor theme="4" tint="0.59996337778862885"/>
        <bgColor indexed="64"/>
      </patternFill>
    </fill>
    <fill>
      <patternFill patternType="solid">
        <fgColor theme="6" tint="0.39997558519241921"/>
        <bgColor indexed="64"/>
      </patternFill>
    </fill>
    <fill>
      <patternFill patternType="solid">
        <fgColor theme="0" tint="-0.24994659260841701"/>
        <bgColor indexed="64"/>
      </patternFill>
    </fill>
  </fills>
  <borders count="19">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32">
    <xf numFmtId="0" fontId="0" fillId="0" borderId="0"/>
    <xf numFmtId="166"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5"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4"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Protection="0">
      <alignment horizontal="center"/>
    </xf>
    <xf numFmtId="0" fontId="1" fillId="2" borderId="0" applyNumberFormat="0" applyFont="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5"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cellStyleXfs>
  <cellXfs count="38">
    <xf numFmtId="0" fontId="0" fillId="0" borderId="0" xfId="0"/>
    <xf numFmtId="0" fontId="10" fillId="0" borderId="0" xfId="0" applyFont="1"/>
    <xf numFmtId="0" fontId="11" fillId="0" borderId="0" xfId="0" applyFont="1"/>
    <xf numFmtId="0" fontId="11" fillId="0" borderId="0" xfId="0" applyFont="1" applyFill="1" applyAlignment="1">
      <alignment horizontal="left"/>
    </xf>
    <xf numFmtId="0" fontId="11" fillId="0" borderId="0" xfId="0" applyFont="1" applyFill="1" applyAlignment="1">
      <alignment horizontal="center"/>
    </xf>
    <xf numFmtId="0" fontId="11" fillId="0" borderId="0" xfId="0" applyFont="1" applyAlignment="1">
      <alignment horizontal="center"/>
    </xf>
    <xf numFmtId="0" fontId="11" fillId="0" borderId="0" xfId="0" applyFont="1" applyAlignment="1">
      <alignment horizontal="right"/>
    </xf>
    <xf numFmtId="0" fontId="11" fillId="0" borderId="0" xfId="0" applyFont="1" applyFill="1" applyBorder="1" applyAlignment="1">
      <alignment horizontal="center"/>
    </xf>
    <xf numFmtId="0" fontId="11" fillId="4" borderId="0" xfId="0" applyFont="1" applyFill="1" applyBorder="1" applyAlignment="1">
      <alignment horizontal="right"/>
    </xf>
    <xf numFmtId="0" fontId="11" fillId="4" borderId="0" xfId="0" applyFont="1" applyFill="1" applyBorder="1"/>
    <xf numFmtId="164" fontId="11" fillId="5" borderId="0" xfId="0" applyNumberFormat="1" applyFont="1" applyFill="1"/>
    <xf numFmtId="1" fontId="11" fillId="0" borderId="0" xfId="0" applyNumberFormat="1" applyFont="1"/>
    <xf numFmtId="164" fontId="11" fillId="0" borderId="0" xfId="0" applyNumberFormat="1" applyFont="1"/>
    <xf numFmtId="0" fontId="11" fillId="0" borderId="0" xfId="0" applyNumberFormat="1" applyFont="1"/>
    <xf numFmtId="0" fontId="11" fillId="3" borderId="0" xfId="0" applyNumberFormat="1" applyFont="1" applyFill="1"/>
    <xf numFmtId="0" fontId="11" fillId="0" borderId="0" xfId="0" applyFont="1" applyFill="1" applyBorder="1" applyAlignment="1">
      <alignment horizontal="left"/>
    </xf>
    <xf numFmtId="164" fontId="11" fillId="6" borderId="0" xfId="0" applyNumberFormat="1" applyFont="1" applyFill="1" applyBorder="1"/>
    <xf numFmtId="0" fontId="11" fillId="6" borderId="0" xfId="0" applyFont="1" applyFill="1" applyBorder="1"/>
    <xf numFmtId="164" fontId="12" fillId="0" borderId="10" xfId="0" applyNumberFormat="1" applyFont="1" applyBorder="1"/>
    <xf numFmtId="0" fontId="12" fillId="0" borderId="10" xfId="0" applyNumberFormat="1" applyFont="1" applyBorder="1"/>
    <xf numFmtId="0" fontId="11" fillId="0" borderId="0" xfId="0" quotePrefix="1" applyFont="1"/>
    <xf numFmtId="0" fontId="11" fillId="0" borderId="0" xfId="0" applyFont="1" applyAlignment="1">
      <alignment horizontal="left"/>
    </xf>
    <xf numFmtId="0" fontId="11" fillId="0" borderId="3" xfId="0" applyFont="1" applyBorder="1" applyAlignment="1">
      <alignment horizontal="left"/>
    </xf>
    <xf numFmtId="0" fontId="10" fillId="0" borderId="15" xfId="0" applyFont="1" applyBorder="1" applyAlignment="1">
      <alignment horizontal="left"/>
    </xf>
    <xf numFmtId="0" fontId="11" fillId="0" borderId="10" xfId="0" applyFont="1" applyBorder="1" applyAlignment="1">
      <alignment horizontal="left"/>
    </xf>
    <xf numFmtId="0" fontId="11" fillId="0" borderId="9" xfId="0" applyFont="1" applyBorder="1" applyAlignment="1">
      <alignment horizontal="left"/>
    </xf>
    <xf numFmtId="0" fontId="10" fillId="0" borderId="8" xfId="0" applyFont="1" applyBorder="1" applyAlignment="1">
      <alignment horizontal="left"/>
    </xf>
    <xf numFmtId="165" fontId="11" fillId="0" borderId="10" xfId="0" applyNumberFormat="1" applyFont="1" applyBorder="1" applyAlignment="1">
      <alignment horizontal="left"/>
    </xf>
    <xf numFmtId="46" fontId="11" fillId="0" borderId="10" xfId="0" applyNumberFormat="1" applyFont="1" applyBorder="1" applyAlignment="1">
      <alignment horizontal="left"/>
    </xf>
    <xf numFmtId="0" fontId="10" fillId="0" borderId="1" xfId="0" applyFont="1" applyBorder="1" applyAlignment="1">
      <alignment horizontal="left"/>
    </xf>
    <xf numFmtId="0" fontId="11" fillId="0" borderId="17" xfId="0" applyFont="1" applyBorder="1" applyAlignment="1">
      <alignment horizontal="left"/>
    </xf>
    <xf numFmtId="0" fontId="10" fillId="0" borderId="5" xfId="0" applyFont="1" applyBorder="1" applyAlignment="1">
      <alignment horizontal="left"/>
    </xf>
    <xf numFmtId="0" fontId="10" fillId="0" borderId="9" xfId="0" applyFont="1" applyBorder="1" applyAlignment="1">
      <alignment horizontal="left"/>
    </xf>
    <xf numFmtId="0" fontId="10" fillId="0" borderId="0" xfId="0" applyFont="1" applyAlignment="1">
      <alignment horizontal="left"/>
    </xf>
    <xf numFmtId="0" fontId="10" fillId="0" borderId="12" xfId="0" applyFont="1" applyBorder="1" applyAlignment="1">
      <alignment horizontal="left"/>
    </xf>
    <xf numFmtId="167" fontId="11" fillId="0" borderId="10" xfId="0" applyNumberFormat="1" applyFont="1" applyBorder="1"/>
    <xf numFmtId="0" fontId="11" fillId="0" borderId="10" xfId="0" applyFont="1" applyBorder="1"/>
    <xf numFmtId="0" fontId="11" fillId="0" borderId="17" xfId="0" applyFont="1" applyBorder="1"/>
  </cellXfs>
  <cellStyles count="32">
    <cellStyle name="Normal" xfId="0" builtinId="0"/>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200025</xdr:colOff>
      <xdr:row>40</xdr:row>
      <xdr:rowOff>123825</xdr:rowOff>
    </xdr:from>
    <xdr:to>
      <xdr:col>1</xdr:col>
      <xdr:colOff>847725</xdr:colOff>
      <xdr:row>42</xdr:row>
      <xdr:rowOff>123825</xdr:rowOff>
    </xdr:to>
    <xdr:sp macro="" textlink="">
      <xdr:nvSpPr>
        <xdr:cNvPr id="1052" name="Oval 28"/>
        <xdr:cNvSpPr>
          <a:spLocks noChangeArrowheads="1"/>
        </xdr:cNvSpPr>
      </xdr:nvSpPr>
      <xdr:spPr bwMode="auto">
        <a:xfrm>
          <a:off x="2124075" y="6657975"/>
          <a:ext cx="647700" cy="3238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Start</a:t>
          </a:r>
        </a:p>
      </xdr:txBody>
    </xdr:sp>
    <xdr:clientData/>
  </xdr:twoCellAnchor>
  <xdr:twoCellAnchor>
    <xdr:from>
      <xdr:col>2</xdr:col>
      <xdr:colOff>276225</xdr:colOff>
      <xdr:row>41</xdr:row>
      <xdr:rowOff>28575</xdr:rowOff>
    </xdr:from>
    <xdr:to>
      <xdr:col>2</xdr:col>
      <xdr:colOff>600075</xdr:colOff>
      <xdr:row>42</xdr:row>
      <xdr:rowOff>152400</xdr:rowOff>
    </xdr:to>
    <xdr:sp macro="" textlink="">
      <xdr:nvSpPr>
        <xdr:cNvPr id="1053" name="Oval 29"/>
        <xdr:cNvSpPr>
          <a:spLocks noChangeArrowheads="1"/>
        </xdr:cNvSpPr>
      </xdr:nvSpPr>
      <xdr:spPr bwMode="auto">
        <a:xfrm>
          <a:off x="3257550" y="6724650"/>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D</a:t>
          </a:r>
        </a:p>
      </xdr:txBody>
    </xdr:sp>
    <xdr:clientData/>
  </xdr:twoCellAnchor>
  <xdr:twoCellAnchor>
    <xdr:from>
      <xdr:col>3</xdr:col>
      <xdr:colOff>123825</xdr:colOff>
      <xdr:row>38</xdr:row>
      <xdr:rowOff>85725</xdr:rowOff>
    </xdr:from>
    <xdr:to>
      <xdr:col>3</xdr:col>
      <xdr:colOff>447675</xdr:colOff>
      <xdr:row>40</xdr:row>
      <xdr:rowOff>47625</xdr:rowOff>
    </xdr:to>
    <xdr:sp macro="" textlink="">
      <xdr:nvSpPr>
        <xdr:cNvPr id="1054" name="Oval 30"/>
        <xdr:cNvSpPr>
          <a:spLocks noChangeArrowheads="1"/>
        </xdr:cNvSpPr>
      </xdr:nvSpPr>
      <xdr:spPr bwMode="auto">
        <a:xfrm>
          <a:off x="4200525" y="6296025"/>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S</a:t>
          </a:r>
        </a:p>
      </xdr:txBody>
    </xdr:sp>
    <xdr:clientData/>
  </xdr:twoCellAnchor>
  <xdr:twoCellAnchor>
    <xdr:from>
      <xdr:col>3</xdr:col>
      <xdr:colOff>123825</xdr:colOff>
      <xdr:row>41</xdr:row>
      <xdr:rowOff>9525</xdr:rowOff>
    </xdr:from>
    <xdr:to>
      <xdr:col>3</xdr:col>
      <xdr:colOff>447675</xdr:colOff>
      <xdr:row>42</xdr:row>
      <xdr:rowOff>133350</xdr:rowOff>
    </xdr:to>
    <xdr:sp macro="" textlink="">
      <xdr:nvSpPr>
        <xdr:cNvPr id="1055" name="Oval 31"/>
        <xdr:cNvSpPr>
          <a:spLocks noChangeArrowheads="1"/>
        </xdr:cNvSpPr>
      </xdr:nvSpPr>
      <xdr:spPr bwMode="auto">
        <a:xfrm>
          <a:off x="4200525" y="6705600"/>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C</a:t>
          </a:r>
        </a:p>
      </xdr:txBody>
    </xdr:sp>
    <xdr:clientData/>
  </xdr:twoCellAnchor>
  <xdr:twoCellAnchor>
    <xdr:from>
      <xdr:col>3</xdr:col>
      <xdr:colOff>142875</xdr:colOff>
      <xdr:row>43</xdr:row>
      <xdr:rowOff>123825</xdr:rowOff>
    </xdr:from>
    <xdr:to>
      <xdr:col>3</xdr:col>
      <xdr:colOff>466725</xdr:colOff>
      <xdr:row>45</xdr:row>
      <xdr:rowOff>85725</xdr:rowOff>
    </xdr:to>
    <xdr:sp macro="" textlink="">
      <xdr:nvSpPr>
        <xdr:cNvPr id="1056" name="Oval 32"/>
        <xdr:cNvSpPr>
          <a:spLocks noChangeArrowheads="1"/>
        </xdr:cNvSpPr>
      </xdr:nvSpPr>
      <xdr:spPr bwMode="auto">
        <a:xfrm>
          <a:off x="4219575" y="7143750"/>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P</a:t>
          </a:r>
        </a:p>
      </xdr:txBody>
    </xdr:sp>
    <xdr:clientData/>
  </xdr:twoCellAnchor>
  <xdr:twoCellAnchor>
    <xdr:from>
      <xdr:col>3</xdr:col>
      <xdr:colOff>923925</xdr:colOff>
      <xdr:row>38</xdr:row>
      <xdr:rowOff>85725</xdr:rowOff>
    </xdr:from>
    <xdr:to>
      <xdr:col>4</xdr:col>
      <xdr:colOff>228600</xdr:colOff>
      <xdr:row>40</xdr:row>
      <xdr:rowOff>47625</xdr:rowOff>
    </xdr:to>
    <xdr:sp macro="" textlink="">
      <xdr:nvSpPr>
        <xdr:cNvPr id="1057" name="Oval 33"/>
        <xdr:cNvSpPr>
          <a:spLocks noChangeArrowheads="1"/>
        </xdr:cNvSpPr>
      </xdr:nvSpPr>
      <xdr:spPr bwMode="auto">
        <a:xfrm>
          <a:off x="5000625" y="6296025"/>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B</a:t>
          </a:r>
        </a:p>
      </xdr:txBody>
    </xdr:sp>
    <xdr:clientData/>
  </xdr:twoCellAnchor>
  <xdr:twoCellAnchor>
    <xdr:from>
      <xdr:col>3</xdr:col>
      <xdr:colOff>923925</xdr:colOff>
      <xdr:row>41</xdr:row>
      <xdr:rowOff>0</xdr:rowOff>
    </xdr:from>
    <xdr:to>
      <xdr:col>4</xdr:col>
      <xdr:colOff>228600</xdr:colOff>
      <xdr:row>42</xdr:row>
      <xdr:rowOff>123825</xdr:rowOff>
    </xdr:to>
    <xdr:sp macro="" textlink="">
      <xdr:nvSpPr>
        <xdr:cNvPr id="1058" name="Oval 34"/>
        <xdr:cNvSpPr>
          <a:spLocks noChangeArrowheads="1"/>
        </xdr:cNvSpPr>
      </xdr:nvSpPr>
      <xdr:spPr bwMode="auto">
        <a:xfrm>
          <a:off x="5000625" y="6696075"/>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W</a:t>
          </a:r>
        </a:p>
      </xdr:txBody>
    </xdr:sp>
    <xdr:clientData/>
  </xdr:twoCellAnchor>
  <xdr:twoCellAnchor>
    <xdr:from>
      <xdr:col>3</xdr:col>
      <xdr:colOff>923925</xdr:colOff>
      <xdr:row>43</xdr:row>
      <xdr:rowOff>104775</xdr:rowOff>
    </xdr:from>
    <xdr:to>
      <xdr:col>4</xdr:col>
      <xdr:colOff>228600</xdr:colOff>
      <xdr:row>45</xdr:row>
      <xdr:rowOff>66675</xdr:rowOff>
    </xdr:to>
    <xdr:sp macro="" textlink="">
      <xdr:nvSpPr>
        <xdr:cNvPr id="1059" name="Oval 35"/>
        <xdr:cNvSpPr>
          <a:spLocks noChangeArrowheads="1"/>
        </xdr:cNvSpPr>
      </xdr:nvSpPr>
      <xdr:spPr bwMode="auto">
        <a:xfrm>
          <a:off x="5000625" y="7124700"/>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M</a:t>
          </a:r>
        </a:p>
      </xdr:txBody>
    </xdr:sp>
    <xdr:clientData/>
  </xdr:twoCellAnchor>
  <xdr:twoCellAnchor>
    <xdr:from>
      <xdr:col>4</xdr:col>
      <xdr:colOff>581025</xdr:colOff>
      <xdr:row>46</xdr:row>
      <xdr:rowOff>66675</xdr:rowOff>
    </xdr:from>
    <xdr:to>
      <xdr:col>4</xdr:col>
      <xdr:colOff>904875</xdr:colOff>
      <xdr:row>48</xdr:row>
      <xdr:rowOff>28575</xdr:rowOff>
    </xdr:to>
    <xdr:sp macro="" textlink="">
      <xdr:nvSpPr>
        <xdr:cNvPr id="1060" name="Oval 36"/>
        <xdr:cNvSpPr>
          <a:spLocks noChangeArrowheads="1"/>
        </xdr:cNvSpPr>
      </xdr:nvSpPr>
      <xdr:spPr bwMode="auto">
        <a:xfrm>
          <a:off x="5676900" y="7572375"/>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T</a:t>
          </a:r>
        </a:p>
      </xdr:txBody>
    </xdr:sp>
    <xdr:clientData/>
  </xdr:twoCellAnchor>
  <xdr:twoCellAnchor>
    <xdr:from>
      <xdr:col>4</xdr:col>
      <xdr:colOff>523875</xdr:colOff>
      <xdr:row>40</xdr:row>
      <xdr:rowOff>9525</xdr:rowOff>
    </xdr:from>
    <xdr:to>
      <xdr:col>4</xdr:col>
      <xdr:colOff>847725</xdr:colOff>
      <xdr:row>41</xdr:row>
      <xdr:rowOff>133350</xdr:rowOff>
    </xdr:to>
    <xdr:sp macro="" textlink="">
      <xdr:nvSpPr>
        <xdr:cNvPr id="1061" name="Oval 37"/>
        <xdr:cNvSpPr>
          <a:spLocks noChangeArrowheads="1"/>
        </xdr:cNvSpPr>
      </xdr:nvSpPr>
      <xdr:spPr bwMode="auto">
        <a:xfrm>
          <a:off x="5619750" y="6543675"/>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I</a:t>
          </a:r>
        </a:p>
      </xdr:txBody>
    </xdr:sp>
    <xdr:clientData/>
  </xdr:twoCellAnchor>
  <xdr:twoCellAnchor>
    <xdr:from>
      <xdr:col>5</xdr:col>
      <xdr:colOff>257175</xdr:colOff>
      <xdr:row>42</xdr:row>
      <xdr:rowOff>76200</xdr:rowOff>
    </xdr:from>
    <xdr:to>
      <xdr:col>5</xdr:col>
      <xdr:colOff>581025</xdr:colOff>
      <xdr:row>44</xdr:row>
      <xdr:rowOff>38100</xdr:rowOff>
    </xdr:to>
    <xdr:sp macro="" textlink="">
      <xdr:nvSpPr>
        <xdr:cNvPr id="1062" name="Oval 38"/>
        <xdr:cNvSpPr>
          <a:spLocks noChangeArrowheads="1"/>
        </xdr:cNvSpPr>
      </xdr:nvSpPr>
      <xdr:spPr bwMode="auto">
        <a:xfrm>
          <a:off x="6334125" y="6934200"/>
          <a:ext cx="323850" cy="2857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L</a:t>
          </a:r>
        </a:p>
      </xdr:txBody>
    </xdr:sp>
    <xdr:clientData/>
  </xdr:twoCellAnchor>
  <xdr:twoCellAnchor>
    <xdr:from>
      <xdr:col>1</xdr:col>
      <xdr:colOff>847725</xdr:colOff>
      <xdr:row>41</xdr:row>
      <xdr:rowOff>152400</xdr:rowOff>
    </xdr:from>
    <xdr:to>
      <xdr:col>2</xdr:col>
      <xdr:colOff>266700</xdr:colOff>
      <xdr:row>41</xdr:row>
      <xdr:rowOff>152400</xdr:rowOff>
    </xdr:to>
    <xdr:sp macro="" textlink="">
      <xdr:nvSpPr>
        <xdr:cNvPr id="1063" name="Line 39"/>
        <xdr:cNvSpPr>
          <a:spLocks noChangeShapeType="1"/>
        </xdr:cNvSpPr>
      </xdr:nvSpPr>
      <xdr:spPr bwMode="auto">
        <a:xfrm>
          <a:off x="2771775" y="6848475"/>
          <a:ext cx="476250" cy="0"/>
        </a:xfrm>
        <a:prstGeom prst="line">
          <a:avLst/>
        </a:prstGeom>
        <a:noFill/>
        <a:ln w="9525">
          <a:solidFill>
            <a:srgbClr val="000000"/>
          </a:solidFill>
          <a:round/>
          <a:headEnd/>
          <a:tailEnd type="triangle" w="med" len="med"/>
        </a:ln>
      </xdr:spPr>
    </xdr:sp>
    <xdr:clientData/>
  </xdr:twoCellAnchor>
  <xdr:twoCellAnchor>
    <xdr:from>
      <xdr:col>2</xdr:col>
      <xdr:colOff>600075</xdr:colOff>
      <xdr:row>39</xdr:row>
      <xdr:rowOff>114300</xdr:rowOff>
    </xdr:from>
    <xdr:to>
      <xdr:col>3</xdr:col>
      <xdr:colOff>142875</xdr:colOff>
      <xdr:row>42</xdr:row>
      <xdr:rowOff>0</xdr:rowOff>
    </xdr:to>
    <xdr:sp macro="" textlink="">
      <xdr:nvSpPr>
        <xdr:cNvPr id="1064" name="Line 40"/>
        <xdr:cNvSpPr>
          <a:spLocks noChangeShapeType="1"/>
        </xdr:cNvSpPr>
      </xdr:nvSpPr>
      <xdr:spPr bwMode="auto">
        <a:xfrm flipV="1">
          <a:off x="3581400" y="6486525"/>
          <a:ext cx="638175" cy="371475"/>
        </a:xfrm>
        <a:prstGeom prst="line">
          <a:avLst/>
        </a:prstGeom>
        <a:noFill/>
        <a:ln w="9525">
          <a:solidFill>
            <a:srgbClr val="000000"/>
          </a:solidFill>
          <a:round/>
          <a:headEnd/>
          <a:tailEnd type="triangle" w="med" len="med"/>
        </a:ln>
      </xdr:spPr>
    </xdr:sp>
    <xdr:clientData/>
  </xdr:twoCellAnchor>
  <xdr:twoCellAnchor>
    <xdr:from>
      <xdr:col>2</xdr:col>
      <xdr:colOff>600075</xdr:colOff>
      <xdr:row>42</xdr:row>
      <xdr:rowOff>28575</xdr:rowOff>
    </xdr:from>
    <xdr:to>
      <xdr:col>3</xdr:col>
      <xdr:colOff>114300</xdr:colOff>
      <xdr:row>42</xdr:row>
      <xdr:rowOff>28575</xdr:rowOff>
    </xdr:to>
    <xdr:sp macro="" textlink="">
      <xdr:nvSpPr>
        <xdr:cNvPr id="1065" name="Line 41"/>
        <xdr:cNvSpPr>
          <a:spLocks noChangeShapeType="1"/>
        </xdr:cNvSpPr>
      </xdr:nvSpPr>
      <xdr:spPr bwMode="auto">
        <a:xfrm>
          <a:off x="3581400" y="6886575"/>
          <a:ext cx="609600" cy="0"/>
        </a:xfrm>
        <a:prstGeom prst="line">
          <a:avLst/>
        </a:prstGeom>
        <a:noFill/>
        <a:ln w="9525">
          <a:solidFill>
            <a:srgbClr val="000000"/>
          </a:solidFill>
          <a:round/>
          <a:headEnd/>
          <a:tailEnd type="triangle" w="med" len="med"/>
        </a:ln>
      </xdr:spPr>
    </xdr:sp>
    <xdr:clientData/>
  </xdr:twoCellAnchor>
  <xdr:twoCellAnchor>
    <xdr:from>
      <xdr:col>2</xdr:col>
      <xdr:colOff>600075</xdr:colOff>
      <xdr:row>42</xdr:row>
      <xdr:rowOff>38100</xdr:rowOff>
    </xdr:from>
    <xdr:to>
      <xdr:col>3</xdr:col>
      <xdr:colOff>142875</xdr:colOff>
      <xdr:row>44</xdr:row>
      <xdr:rowOff>38100</xdr:rowOff>
    </xdr:to>
    <xdr:sp macro="" textlink="">
      <xdr:nvSpPr>
        <xdr:cNvPr id="1066" name="Line 42"/>
        <xdr:cNvSpPr>
          <a:spLocks noChangeShapeType="1"/>
        </xdr:cNvSpPr>
      </xdr:nvSpPr>
      <xdr:spPr bwMode="auto">
        <a:xfrm>
          <a:off x="3581400" y="6896100"/>
          <a:ext cx="638175" cy="323850"/>
        </a:xfrm>
        <a:prstGeom prst="line">
          <a:avLst/>
        </a:prstGeom>
        <a:noFill/>
        <a:ln w="9525">
          <a:solidFill>
            <a:srgbClr val="000000"/>
          </a:solidFill>
          <a:round/>
          <a:headEnd/>
          <a:tailEnd type="triangle" w="med" len="med"/>
        </a:ln>
      </xdr:spPr>
    </xdr:sp>
    <xdr:clientData/>
  </xdr:twoCellAnchor>
  <xdr:twoCellAnchor>
    <xdr:from>
      <xdr:col>3</xdr:col>
      <xdr:colOff>447675</xdr:colOff>
      <xdr:row>39</xdr:row>
      <xdr:rowOff>66675</xdr:rowOff>
    </xdr:from>
    <xdr:to>
      <xdr:col>3</xdr:col>
      <xdr:colOff>914400</xdr:colOff>
      <xdr:row>39</xdr:row>
      <xdr:rowOff>66675</xdr:rowOff>
    </xdr:to>
    <xdr:sp macro="" textlink="">
      <xdr:nvSpPr>
        <xdr:cNvPr id="1067" name="Line 43"/>
        <xdr:cNvSpPr>
          <a:spLocks noChangeShapeType="1"/>
        </xdr:cNvSpPr>
      </xdr:nvSpPr>
      <xdr:spPr bwMode="auto">
        <a:xfrm>
          <a:off x="4524375" y="6438900"/>
          <a:ext cx="466725" cy="0"/>
        </a:xfrm>
        <a:prstGeom prst="line">
          <a:avLst/>
        </a:prstGeom>
        <a:noFill/>
        <a:ln w="9525">
          <a:solidFill>
            <a:srgbClr val="000000"/>
          </a:solidFill>
          <a:round/>
          <a:headEnd/>
          <a:tailEnd type="triangle" w="med" len="med"/>
        </a:ln>
      </xdr:spPr>
    </xdr:sp>
    <xdr:clientData/>
  </xdr:twoCellAnchor>
  <xdr:twoCellAnchor>
    <xdr:from>
      <xdr:col>3</xdr:col>
      <xdr:colOff>447675</xdr:colOff>
      <xdr:row>42</xdr:row>
      <xdr:rowOff>0</xdr:rowOff>
    </xdr:from>
    <xdr:to>
      <xdr:col>3</xdr:col>
      <xdr:colOff>914400</xdr:colOff>
      <xdr:row>42</xdr:row>
      <xdr:rowOff>0</xdr:rowOff>
    </xdr:to>
    <xdr:sp macro="" textlink="">
      <xdr:nvSpPr>
        <xdr:cNvPr id="1068" name="Line 44"/>
        <xdr:cNvSpPr>
          <a:spLocks noChangeShapeType="1"/>
        </xdr:cNvSpPr>
      </xdr:nvSpPr>
      <xdr:spPr bwMode="auto">
        <a:xfrm>
          <a:off x="4524375" y="6858000"/>
          <a:ext cx="466725" cy="0"/>
        </a:xfrm>
        <a:prstGeom prst="line">
          <a:avLst/>
        </a:prstGeom>
        <a:noFill/>
        <a:ln w="9525">
          <a:solidFill>
            <a:srgbClr val="000000"/>
          </a:solidFill>
          <a:round/>
          <a:headEnd/>
          <a:tailEnd type="triangle" w="med" len="med"/>
        </a:ln>
      </xdr:spPr>
    </xdr:sp>
    <xdr:clientData/>
  </xdr:twoCellAnchor>
  <xdr:twoCellAnchor>
    <xdr:from>
      <xdr:col>3</xdr:col>
      <xdr:colOff>447675</xdr:colOff>
      <xdr:row>42</xdr:row>
      <xdr:rowOff>0</xdr:rowOff>
    </xdr:from>
    <xdr:to>
      <xdr:col>3</xdr:col>
      <xdr:colOff>942975</xdr:colOff>
      <xdr:row>43</xdr:row>
      <xdr:rowOff>152400</xdr:rowOff>
    </xdr:to>
    <xdr:sp macro="" textlink="">
      <xdr:nvSpPr>
        <xdr:cNvPr id="1069" name="Line 45"/>
        <xdr:cNvSpPr>
          <a:spLocks noChangeShapeType="1"/>
        </xdr:cNvSpPr>
      </xdr:nvSpPr>
      <xdr:spPr bwMode="auto">
        <a:xfrm>
          <a:off x="4524375" y="6858000"/>
          <a:ext cx="495300" cy="314325"/>
        </a:xfrm>
        <a:prstGeom prst="line">
          <a:avLst/>
        </a:prstGeom>
        <a:noFill/>
        <a:ln w="9525">
          <a:solidFill>
            <a:srgbClr val="000000"/>
          </a:solidFill>
          <a:round/>
          <a:headEnd/>
          <a:tailEnd type="triangle" w="med" len="med"/>
        </a:ln>
      </xdr:spPr>
    </xdr:sp>
    <xdr:clientData/>
  </xdr:twoCellAnchor>
  <xdr:twoCellAnchor>
    <xdr:from>
      <xdr:col>3</xdr:col>
      <xdr:colOff>457200</xdr:colOff>
      <xdr:row>44</xdr:row>
      <xdr:rowOff>114300</xdr:rowOff>
    </xdr:from>
    <xdr:to>
      <xdr:col>4</xdr:col>
      <xdr:colOff>571500</xdr:colOff>
      <xdr:row>47</xdr:row>
      <xdr:rowOff>9525</xdr:rowOff>
    </xdr:to>
    <xdr:sp macro="" textlink="">
      <xdr:nvSpPr>
        <xdr:cNvPr id="1070" name="Line 46"/>
        <xdr:cNvSpPr>
          <a:spLocks noChangeShapeType="1"/>
        </xdr:cNvSpPr>
      </xdr:nvSpPr>
      <xdr:spPr bwMode="auto">
        <a:xfrm>
          <a:off x="4533900" y="7296150"/>
          <a:ext cx="1133475" cy="381000"/>
        </a:xfrm>
        <a:prstGeom prst="line">
          <a:avLst/>
        </a:prstGeom>
        <a:noFill/>
        <a:ln w="9525">
          <a:solidFill>
            <a:srgbClr val="000000"/>
          </a:solidFill>
          <a:round/>
          <a:headEnd/>
          <a:tailEnd type="triangle" w="med" len="med"/>
        </a:ln>
      </xdr:spPr>
    </xdr:sp>
    <xdr:clientData/>
  </xdr:twoCellAnchor>
  <xdr:twoCellAnchor>
    <xdr:from>
      <xdr:col>4</xdr:col>
      <xdr:colOff>219075</xdr:colOff>
      <xdr:row>44</xdr:row>
      <xdr:rowOff>152400</xdr:rowOff>
    </xdr:from>
    <xdr:to>
      <xdr:col>4</xdr:col>
      <xdr:colOff>619125</xdr:colOff>
      <xdr:row>46</xdr:row>
      <xdr:rowOff>104775</xdr:rowOff>
    </xdr:to>
    <xdr:sp macro="" textlink="">
      <xdr:nvSpPr>
        <xdr:cNvPr id="1071" name="Line 47"/>
        <xdr:cNvSpPr>
          <a:spLocks noChangeShapeType="1"/>
        </xdr:cNvSpPr>
      </xdr:nvSpPr>
      <xdr:spPr bwMode="auto">
        <a:xfrm>
          <a:off x="5314950" y="7334250"/>
          <a:ext cx="400050" cy="276225"/>
        </a:xfrm>
        <a:prstGeom prst="line">
          <a:avLst/>
        </a:prstGeom>
        <a:noFill/>
        <a:ln w="9525">
          <a:solidFill>
            <a:srgbClr val="000000"/>
          </a:solidFill>
          <a:round/>
          <a:headEnd/>
          <a:tailEnd type="triangle" w="med" len="med"/>
        </a:ln>
      </xdr:spPr>
    </xdr:sp>
    <xdr:clientData/>
  </xdr:twoCellAnchor>
  <xdr:twoCellAnchor>
    <xdr:from>
      <xdr:col>4</xdr:col>
      <xdr:colOff>228600</xdr:colOff>
      <xdr:row>39</xdr:row>
      <xdr:rowOff>76200</xdr:rowOff>
    </xdr:from>
    <xdr:to>
      <xdr:col>4</xdr:col>
      <xdr:colOff>533400</xdr:colOff>
      <xdr:row>40</xdr:row>
      <xdr:rowOff>85725</xdr:rowOff>
    </xdr:to>
    <xdr:sp macro="" textlink="">
      <xdr:nvSpPr>
        <xdr:cNvPr id="1072" name="Line 48"/>
        <xdr:cNvSpPr>
          <a:spLocks noChangeShapeType="1"/>
        </xdr:cNvSpPr>
      </xdr:nvSpPr>
      <xdr:spPr bwMode="auto">
        <a:xfrm>
          <a:off x="5324475" y="6448425"/>
          <a:ext cx="304800" cy="171450"/>
        </a:xfrm>
        <a:prstGeom prst="line">
          <a:avLst/>
        </a:prstGeom>
        <a:noFill/>
        <a:ln w="9525">
          <a:solidFill>
            <a:srgbClr val="000000"/>
          </a:solidFill>
          <a:round/>
          <a:headEnd/>
          <a:tailEnd type="triangle" w="med" len="med"/>
        </a:ln>
      </xdr:spPr>
    </xdr:sp>
    <xdr:clientData/>
  </xdr:twoCellAnchor>
  <xdr:twoCellAnchor>
    <xdr:from>
      <xdr:col>4</xdr:col>
      <xdr:colOff>228600</xdr:colOff>
      <xdr:row>41</xdr:row>
      <xdr:rowOff>47625</xdr:rowOff>
    </xdr:from>
    <xdr:to>
      <xdr:col>4</xdr:col>
      <xdr:colOff>523875</xdr:colOff>
      <xdr:row>42</xdr:row>
      <xdr:rowOff>0</xdr:rowOff>
    </xdr:to>
    <xdr:sp macro="" textlink="">
      <xdr:nvSpPr>
        <xdr:cNvPr id="1073" name="Line 49"/>
        <xdr:cNvSpPr>
          <a:spLocks noChangeShapeType="1"/>
        </xdr:cNvSpPr>
      </xdr:nvSpPr>
      <xdr:spPr bwMode="auto">
        <a:xfrm flipV="1">
          <a:off x="5324475" y="6743700"/>
          <a:ext cx="295275" cy="114300"/>
        </a:xfrm>
        <a:prstGeom prst="line">
          <a:avLst/>
        </a:prstGeom>
        <a:noFill/>
        <a:ln w="9525">
          <a:solidFill>
            <a:srgbClr val="000000"/>
          </a:solidFill>
          <a:round/>
          <a:headEnd/>
          <a:tailEnd type="triangle" w="med" len="med"/>
        </a:ln>
      </xdr:spPr>
    </xdr:sp>
    <xdr:clientData/>
  </xdr:twoCellAnchor>
  <xdr:twoCellAnchor>
    <xdr:from>
      <xdr:col>4</xdr:col>
      <xdr:colOff>847725</xdr:colOff>
      <xdr:row>41</xdr:row>
      <xdr:rowOff>28575</xdr:rowOff>
    </xdr:from>
    <xdr:to>
      <xdr:col>5</xdr:col>
      <xdr:colOff>266700</xdr:colOff>
      <xdr:row>42</xdr:row>
      <xdr:rowOff>114300</xdr:rowOff>
    </xdr:to>
    <xdr:sp macro="" textlink="">
      <xdr:nvSpPr>
        <xdr:cNvPr id="1074" name="Line 50"/>
        <xdr:cNvSpPr>
          <a:spLocks noChangeShapeType="1"/>
        </xdr:cNvSpPr>
      </xdr:nvSpPr>
      <xdr:spPr bwMode="auto">
        <a:xfrm>
          <a:off x="5943600" y="6724650"/>
          <a:ext cx="400050" cy="247650"/>
        </a:xfrm>
        <a:prstGeom prst="line">
          <a:avLst/>
        </a:prstGeom>
        <a:noFill/>
        <a:ln w="9525">
          <a:solidFill>
            <a:srgbClr val="000000"/>
          </a:solidFill>
          <a:round/>
          <a:headEnd/>
          <a:tailEnd type="triangle" w="med" len="med"/>
        </a:ln>
      </xdr:spPr>
    </xdr:sp>
    <xdr:clientData/>
  </xdr:twoCellAnchor>
  <xdr:twoCellAnchor>
    <xdr:from>
      <xdr:col>4</xdr:col>
      <xdr:colOff>904875</xdr:colOff>
      <xdr:row>44</xdr:row>
      <xdr:rowOff>9525</xdr:rowOff>
    </xdr:from>
    <xdr:to>
      <xdr:col>5</xdr:col>
      <xdr:colOff>295275</xdr:colOff>
      <xdr:row>46</xdr:row>
      <xdr:rowOff>152400</xdr:rowOff>
    </xdr:to>
    <xdr:sp macro="" textlink="">
      <xdr:nvSpPr>
        <xdr:cNvPr id="1075" name="Line 51"/>
        <xdr:cNvSpPr>
          <a:spLocks noChangeShapeType="1"/>
        </xdr:cNvSpPr>
      </xdr:nvSpPr>
      <xdr:spPr bwMode="auto">
        <a:xfrm flipV="1">
          <a:off x="6000750" y="7191375"/>
          <a:ext cx="371475" cy="466725"/>
        </a:xfrm>
        <a:prstGeom prst="line">
          <a:avLst/>
        </a:prstGeom>
        <a:noFill/>
        <a:ln w="9525">
          <a:solidFill>
            <a:srgbClr val="000000"/>
          </a:solidFill>
          <a:round/>
          <a:headEnd/>
          <a:tailEnd type="triangle" w="med" len="med"/>
        </a:ln>
      </xdr:spPr>
    </xdr:sp>
    <xdr:clientData/>
  </xdr:twoCellAnchor>
  <xdr:twoCellAnchor>
    <xdr:from>
      <xdr:col>6</xdr:col>
      <xdr:colOff>314325</xdr:colOff>
      <xdr:row>42</xdr:row>
      <xdr:rowOff>9525</xdr:rowOff>
    </xdr:from>
    <xdr:to>
      <xdr:col>7</xdr:col>
      <xdr:colOff>352425</xdr:colOff>
      <xdr:row>44</xdr:row>
      <xdr:rowOff>9525</xdr:rowOff>
    </xdr:to>
    <xdr:sp macro="" textlink="">
      <xdr:nvSpPr>
        <xdr:cNvPr id="1077" name="Oval 53"/>
        <xdr:cNvSpPr>
          <a:spLocks noChangeArrowheads="1"/>
        </xdr:cNvSpPr>
      </xdr:nvSpPr>
      <xdr:spPr bwMode="auto">
        <a:xfrm>
          <a:off x="7191375" y="6867525"/>
          <a:ext cx="647700" cy="323850"/>
        </a:xfrm>
        <a:prstGeom prst="ellipse">
          <a:avLst/>
        </a:prstGeom>
        <a:solidFill>
          <a:srgbClr val="FFFFFF"/>
        </a:solidFill>
        <a:ln w="9525">
          <a:solidFill>
            <a:srgbClr val="000000"/>
          </a:solidFill>
          <a:round/>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Finish</a:t>
          </a:r>
        </a:p>
      </xdr:txBody>
    </xdr:sp>
    <xdr:clientData/>
  </xdr:twoCellAnchor>
  <xdr:twoCellAnchor>
    <xdr:from>
      <xdr:col>5</xdr:col>
      <xdr:colOff>581025</xdr:colOff>
      <xdr:row>43</xdr:row>
      <xdr:rowOff>47625</xdr:rowOff>
    </xdr:from>
    <xdr:to>
      <xdr:col>6</xdr:col>
      <xdr:colOff>333375</xdr:colOff>
      <xdr:row>43</xdr:row>
      <xdr:rowOff>47625</xdr:rowOff>
    </xdr:to>
    <xdr:sp macro="" textlink="">
      <xdr:nvSpPr>
        <xdr:cNvPr id="1078" name="Line 54"/>
        <xdr:cNvSpPr>
          <a:spLocks noChangeShapeType="1"/>
        </xdr:cNvSpPr>
      </xdr:nvSpPr>
      <xdr:spPr bwMode="auto">
        <a:xfrm>
          <a:off x="6657975" y="7067550"/>
          <a:ext cx="552450" cy="0"/>
        </a:xfrm>
        <a:prstGeom prst="line">
          <a:avLst/>
        </a:prstGeom>
        <a:noFill/>
        <a:ln w="9525">
          <a:solidFill>
            <a:srgbClr val="000000"/>
          </a:solidFill>
          <a:round/>
          <a:headEnd/>
          <a:tailEnd type="triangle" w="med" len="med"/>
        </a:ln>
      </xdr:spPr>
    </xdr:sp>
    <xdr:clientData/>
  </xdr:twoCellAnchor>
  <xdr:twoCellAnchor>
    <xdr:from>
      <xdr:col>8</xdr:col>
      <xdr:colOff>345440</xdr:colOff>
      <xdr:row>19</xdr:row>
      <xdr:rowOff>58420</xdr:rowOff>
    </xdr:from>
    <xdr:to>
      <xdr:col>14</xdr:col>
      <xdr:colOff>373380</xdr:colOff>
      <xdr:row>27</xdr:row>
      <xdr:rowOff>45720</xdr:rowOff>
    </xdr:to>
    <xdr:sp macro="" textlink="">
      <xdr:nvSpPr>
        <xdr:cNvPr id="29" name="TextBox 28"/>
        <xdr:cNvSpPr txBox="1"/>
      </xdr:nvSpPr>
      <xdr:spPr>
        <a:xfrm>
          <a:off x="8864600" y="3533140"/>
          <a:ext cx="3776980" cy="14503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According to the summary measures on the next sheet, the mean project completion time is about 41.5 days. The probability of completing in less than 50 days is 0.921, and the probability of completing in more than 55 days is 0.011.
I found the probability of each activity being critical by using the RiskMean function on the 0-1 values in column G.</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4</xdr:col>
      <xdr:colOff>866775</xdr:colOff>
      <xdr:row>15</xdr:row>
      <xdr:rowOff>57150</xdr:rowOff>
    </xdr:to>
    <xdr:pic>
      <xdr:nvPicPr>
        <xdr:cNvPr id="6145" name="Picture 1"/>
        <xdr:cNvPicPr>
          <a:picLocks noChangeAspect="1" noChangeArrowheads="1"/>
        </xdr:cNvPicPr>
      </xdr:nvPicPr>
      <xdr:blipFill>
        <a:blip xmlns:r="http://schemas.openxmlformats.org/officeDocument/2006/relationships" r:embed="rId1"/>
        <a:srcRect/>
        <a:stretch>
          <a:fillRect/>
        </a:stretch>
      </xdr:blipFill>
      <xdr:spPr bwMode="auto">
        <a:xfrm>
          <a:off x="247650" y="457200"/>
          <a:ext cx="3810000" cy="2533650"/>
        </a:xfrm>
        <a:prstGeom prst="rect">
          <a:avLst/>
        </a:prstGeom>
        <a:noFill/>
      </xdr:spPr>
    </xdr:pic>
    <xdr:clientData/>
  </xdr:twoCellAnchor>
  <xdr:twoCellAnchor editAs="oneCell">
    <xdr:from>
      <xdr:col>1</xdr:col>
      <xdr:colOff>0</xdr:colOff>
      <xdr:row>20</xdr:row>
      <xdr:rowOff>0</xdr:rowOff>
    </xdr:from>
    <xdr:to>
      <xdr:col>4</xdr:col>
      <xdr:colOff>866775</xdr:colOff>
      <xdr:row>33</xdr:row>
      <xdr:rowOff>57150</xdr:rowOff>
    </xdr:to>
    <xdr:pic>
      <xdr:nvPicPr>
        <xdr:cNvPr id="6146" name="Picture 2"/>
        <xdr:cNvPicPr>
          <a:picLocks noChangeAspect="1" noChangeArrowheads="1"/>
        </xdr:cNvPicPr>
      </xdr:nvPicPr>
      <xdr:blipFill>
        <a:blip xmlns:r="http://schemas.openxmlformats.org/officeDocument/2006/relationships" r:embed="rId2"/>
        <a:srcRect/>
        <a:stretch>
          <a:fillRect/>
        </a:stretch>
      </xdr:blipFill>
      <xdr:spPr bwMode="auto">
        <a:xfrm>
          <a:off x="247650" y="3371850"/>
          <a:ext cx="3810000" cy="2533650"/>
        </a:xfrm>
        <a:prstGeom prst="rect">
          <a:avLst/>
        </a:prstGeom>
        <a:noFill/>
      </xdr:spPr>
    </xdr:pic>
    <xdr:clientData/>
  </xdr:twoCellAnchor>
  <xdr:twoCellAnchor editAs="oneCell">
    <xdr:from>
      <xdr:col>1</xdr:col>
      <xdr:colOff>0</xdr:colOff>
      <xdr:row>38</xdr:row>
      <xdr:rowOff>0</xdr:rowOff>
    </xdr:from>
    <xdr:to>
      <xdr:col>4</xdr:col>
      <xdr:colOff>866775</xdr:colOff>
      <xdr:row>51</xdr:row>
      <xdr:rowOff>57150</xdr:rowOff>
    </xdr:to>
    <xdr:pic>
      <xdr:nvPicPr>
        <xdr:cNvPr id="6147" name="Picture 3"/>
        <xdr:cNvPicPr>
          <a:picLocks noChangeAspect="1" noChangeArrowheads="1"/>
        </xdr:cNvPicPr>
      </xdr:nvPicPr>
      <xdr:blipFill>
        <a:blip xmlns:r="http://schemas.openxmlformats.org/officeDocument/2006/relationships" r:embed="rId3"/>
        <a:srcRect/>
        <a:stretch>
          <a:fillRect/>
        </a:stretch>
      </xdr:blipFill>
      <xdr:spPr bwMode="auto">
        <a:xfrm>
          <a:off x="247650" y="6286500"/>
          <a:ext cx="3810000" cy="25336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H35"/>
  <sheetViews>
    <sheetView tabSelected="1" zoomScaleNormal="100" workbookViewId="0"/>
  </sheetViews>
  <sheetFormatPr defaultColWidth="9.109375" defaultRowHeight="14.4" x14ac:dyDescent="0.3"/>
  <cols>
    <col min="1" max="1" width="28.88671875" style="2" customWidth="1"/>
    <col min="2" max="2" width="15.88671875" style="2" bestFit="1" customWidth="1"/>
    <col min="3" max="3" width="16.44140625" style="2" bestFit="1" customWidth="1"/>
    <col min="4" max="4" width="15.33203125" style="2" bestFit="1" customWidth="1"/>
    <col min="5" max="5" width="14.6640625" style="2" bestFit="1" customWidth="1"/>
    <col min="6" max="6" width="12" style="2" bestFit="1" customWidth="1"/>
    <col min="7" max="7" width="9.109375" style="2"/>
    <col min="8" max="8" width="11.88671875" style="2" customWidth="1"/>
    <col min="9" max="16384" width="9.109375" style="2"/>
  </cols>
  <sheetData>
    <row r="1" spans="1:7" x14ac:dyDescent="0.3">
      <c r="A1" s="1" t="s">
        <v>42</v>
      </c>
    </row>
    <row r="3" spans="1:7" x14ac:dyDescent="0.3">
      <c r="A3" s="1" t="s">
        <v>10</v>
      </c>
      <c r="C3" s="3"/>
      <c r="D3" s="3"/>
      <c r="E3" s="4"/>
    </row>
    <row r="4" spans="1:7" x14ac:dyDescent="0.3">
      <c r="A4" s="2" t="s">
        <v>41</v>
      </c>
      <c r="B4" s="5" t="s">
        <v>7</v>
      </c>
      <c r="C4" s="6" t="s">
        <v>0</v>
      </c>
      <c r="D4" s="6" t="s">
        <v>55</v>
      </c>
      <c r="E4" s="6" t="s">
        <v>18</v>
      </c>
      <c r="F4" s="6" t="s">
        <v>19</v>
      </c>
      <c r="G4" s="6" t="s">
        <v>6</v>
      </c>
    </row>
    <row r="5" spans="1:7" x14ac:dyDescent="0.3">
      <c r="A5" s="2" t="s">
        <v>53</v>
      </c>
      <c r="B5" s="7" t="s">
        <v>53</v>
      </c>
      <c r="C5" s="8" t="s">
        <v>1</v>
      </c>
      <c r="D5" s="8" t="s">
        <v>4</v>
      </c>
      <c r="E5" s="8"/>
      <c r="F5" s="8"/>
      <c r="G5" s="6">
        <v>0</v>
      </c>
    </row>
    <row r="6" spans="1:7" x14ac:dyDescent="0.3">
      <c r="A6" s="2" t="s">
        <v>43</v>
      </c>
      <c r="B6" s="7" t="s">
        <v>4</v>
      </c>
      <c r="C6" s="8" t="s">
        <v>53</v>
      </c>
      <c r="D6" s="8" t="s">
        <v>63</v>
      </c>
      <c r="E6" s="9">
        <v>6</v>
      </c>
      <c r="F6" s="9">
        <v>1.5</v>
      </c>
      <c r="G6" s="10" t="e">
        <f ca="1">_xll.RiskNormal(E6,F6)</f>
        <v>#NAME?</v>
      </c>
    </row>
    <row r="7" spans="1:7" x14ac:dyDescent="0.3">
      <c r="A7" s="2" t="s">
        <v>44</v>
      </c>
      <c r="B7" s="7" t="s">
        <v>8</v>
      </c>
      <c r="C7" s="8" t="s">
        <v>4</v>
      </c>
      <c r="D7" s="8" t="s">
        <v>2</v>
      </c>
      <c r="E7" s="9">
        <v>2</v>
      </c>
      <c r="F7" s="9">
        <v>0.3</v>
      </c>
      <c r="G7" s="10" t="e">
        <f ca="1">_xll.RiskNormal(E7,F7)</f>
        <v>#NAME?</v>
      </c>
    </row>
    <row r="8" spans="1:7" x14ac:dyDescent="0.3">
      <c r="A8" s="2" t="s">
        <v>45</v>
      </c>
      <c r="B8" s="7" t="s">
        <v>3</v>
      </c>
      <c r="C8" s="8" t="s">
        <v>4</v>
      </c>
      <c r="D8" s="8" t="s">
        <v>64</v>
      </c>
      <c r="E8" s="9">
        <v>4</v>
      </c>
      <c r="F8" s="9">
        <v>1</v>
      </c>
      <c r="G8" s="10" t="e">
        <f ca="1">_xll.RiskNormal(E8,F8)</f>
        <v>#NAME?</v>
      </c>
    </row>
    <row r="9" spans="1:7" x14ac:dyDescent="0.3">
      <c r="A9" s="2" t="s">
        <v>46</v>
      </c>
      <c r="B9" s="7" t="s">
        <v>9</v>
      </c>
      <c r="C9" s="8" t="s">
        <v>4</v>
      </c>
      <c r="D9" s="8" t="s">
        <v>13</v>
      </c>
      <c r="E9" s="9">
        <v>3</v>
      </c>
      <c r="F9" s="9">
        <v>1</v>
      </c>
      <c r="G9" s="10" t="e">
        <f ca="1">_xll.RiskNormal(E9,F9)</f>
        <v>#NAME?</v>
      </c>
    </row>
    <row r="10" spans="1:7" x14ac:dyDescent="0.3">
      <c r="A10" s="2" t="s">
        <v>47</v>
      </c>
      <c r="B10" s="7" t="s">
        <v>2</v>
      </c>
      <c r="C10" s="8" t="s">
        <v>8</v>
      </c>
      <c r="D10" s="8" t="s">
        <v>5</v>
      </c>
      <c r="E10" s="9">
        <v>24</v>
      </c>
      <c r="F10" s="9">
        <v>6</v>
      </c>
      <c r="G10" s="10" t="e">
        <f ca="1">_xll.RiskNormal(E10,F10)</f>
        <v>#NAME?</v>
      </c>
    </row>
    <row r="11" spans="1:7" x14ac:dyDescent="0.3">
      <c r="A11" s="2" t="s">
        <v>48</v>
      </c>
      <c r="B11" s="7" t="s">
        <v>11</v>
      </c>
      <c r="C11" s="8" t="s">
        <v>3</v>
      </c>
      <c r="D11" s="8" t="s">
        <v>5</v>
      </c>
      <c r="E11" s="9">
        <v>14</v>
      </c>
      <c r="F11" s="9">
        <v>4</v>
      </c>
      <c r="G11" s="10" t="e">
        <f ca="1">_xll.RiskNormal(E11,F11)</f>
        <v>#NAME?</v>
      </c>
    </row>
    <row r="12" spans="1:7" x14ac:dyDescent="0.3">
      <c r="A12" s="2" t="s">
        <v>49</v>
      </c>
      <c r="B12" s="7" t="s">
        <v>12</v>
      </c>
      <c r="C12" s="8" t="s">
        <v>3</v>
      </c>
      <c r="D12" s="8" t="s">
        <v>13</v>
      </c>
      <c r="E12" s="9">
        <v>3</v>
      </c>
      <c r="F12" s="9">
        <v>0.4</v>
      </c>
      <c r="G12" s="10" t="e">
        <f ca="1">_xll.RiskNormal(E12,F12)</f>
        <v>#NAME?</v>
      </c>
    </row>
    <row r="13" spans="1:7" x14ac:dyDescent="0.3">
      <c r="A13" s="2" t="s">
        <v>50</v>
      </c>
      <c r="B13" s="7" t="s">
        <v>13</v>
      </c>
      <c r="C13" s="8" t="s">
        <v>15</v>
      </c>
      <c r="D13" s="8" t="s">
        <v>14</v>
      </c>
      <c r="E13" s="9">
        <v>4</v>
      </c>
      <c r="F13" s="9">
        <v>1</v>
      </c>
      <c r="G13" s="10" t="e">
        <f ca="1">_xll.RiskNormal(E13,F13)</f>
        <v>#NAME?</v>
      </c>
    </row>
    <row r="14" spans="1:7" x14ac:dyDescent="0.3">
      <c r="A14" s="2" t="s">
        <v>52</v>
      </c>
      <c r="B14" s="7" t="s">
        <v>5</v>
      </c>
      <c r="C14" s="8" t="s">
        <v>16</v>
      </c>
      <c r="D14" s="8" t="s">
        <v>14</v>
      </c>
      <c r="E14" s="9">
        <v>6</v>
      </c>
      <c r="F14" s="9">
        <v>1</v>
      </c>
      <c r="G14" s="10" t="e">
        <f ca="1">_xll.RiskNormal(E14,F14)</f>
        <v>#NAME?</v>
      </c>
    </row>
    <row r="15" spans="1:7" x14ac:dyDescent="0.3">
      <c r="A15" s="2" t="s">
        <v>51</v>
      </c>
      <c r="B15" s="7" t="s">
        <v>14</v>
      </c>
      <c r="C15" s="8" t="s">
        <v>17</v>
      </c>
      <c r="D15" s="8" t="s">
        <v>54</v>
      </c>
      <c r="E15" s="9">
        <v>3</v>
      </c>
      <c r="F15" s="9">
        <v>0.6</v>
      </c>
      <c r="G15" s="10" t="e">
        <f ca="1">_xll.RiskNormal(E15,F15)</f>
        <v>#NAME?</v>
      </c>
    </row>
    <row r="16" spans="1:7" x14ac:dyDescent="0.3">
      <c r="A16" s="2" t="s">
        <v>54</v>
      </c>
      <c r="B16" s="7" t="s">
        <v>54</v>
      </c>
      <c r="C16" s="8" t="s">
        <v>14</v>
      </c>
      <c r="D16" s="8" t="s">
        <v>1</v>
      </c>
      <c r="E16" s="8"/>
      <c r="F16" s="8"/>
      <c r="G16" s="11">
        <v>0</v>
      </c>
    </row>
    <row r="18" spans="1:8" x14ac:dyDescent="0.3">
      <c r="A18" s="1" t="s">
        <v>56</v>
      </c>
      <c r="D18" s="1"/>
    </row>
    <row r="19" spans="1:8" x14ac:dyDescent="0.3">
      <c r="A19" s="5" t="s">
        <v>41</v>
      </c>
      <c r="B19" s="6" t="s">
        <v>57</v>
      </c>
      <c r="C19" s="6" t="s">
        <v>58</v>
      </c>
      <c r="D19" s="5" t="s">
        <v>59</v>
      </c>
      <c r="E19" s="6" t="s">
        <v>60</v>
      </c>
      <c r="F19" s="6" t="s">
        <v>61</v>
      </c>
      <c r="G19" s="6" t="s">
        <v>104</v>
      </c>
      <c r="H19" s="6" t="s">
        <v>105</v>
      </c>
    </row>
    <row r="20" spans="1:8" x14ac:dyDescent="0.3">
      <c r="A20" s="7" t="s">
        <v>53</v>
      </c>
      <c r="B20" s="2">
        <v>0</v>
      </c>
      <c r="C20" s="2">
        <f t="shared" ref="C20:C31" si="0">B20+G5</f>
        <v>0</v>
      </c>
      <c r="D20" s="2" t="e">
        <f ca="1">E21</f>
        <v>#NAME?</v>
      </c>
      <c r="E20" s="2" t="e">
        <f t="shared" ref="E20:E31" ca="1" si="1">D20-G5</f>
        <v>#NAME?</v>
      </c>
    </row>
    <row r="21" spans="1:8" x14ac:dyDescent="0.3">
      <c r="A21" s="7" t="s">
        <v>4</v>
      </c>
      <c r="B21" s="12">
        <f>C20</f>
        <v>0</v>
      </c>
      <c r="C21" s="12" t="e">
        <f t="shared" ca="1" si="0"/>
        <v>#NAME?</v>
      </c>
      <c r="D21" s="12" t="e">
        <f ca="1">MIN(E22:E24)</f>
        <v>#NAME?</v>
      </c>
      <c r="E21" s="12" t="e">
        <f t="shared" ca="1" si="1"/>
        <v>#NAME?</v>
      </c>
      <c r="F21" s="12" t="e">
        <f ca="1">E21-B21</f>
        <v>#NAME?</v>
      </c>
      <c r="G21" s="2" t="e">
        <f t="shared" ref="G21:G30" ca="1" si="2">IF(F21=0,1,0)</f>
        <v>#NAME?</v>
      </c>
      <c r="H21" s="13" t="e">
        <f ca="1">_xll.RiskMean(G21)</f>
        <v>#NAME?</v>
      </c>
    </row>
    <row r="22" spans="1:8" x14ac:dyDescent="0.3">
      <c r="A22" s="7" t="s">
        <v>8</v>
      </c>
      <c r="B22" s="12" t="e">
        <f ca="1">C21</f>
        <v>#NAME?</v>
      </c>
      <c r="C22" s="12" t="e">
        <f t="shared" ca="1" si="0"/>
        <v>#NAME?</v>
      </c>
      <c r="D22" s="12" t="e">
        <f ca="1">E25</f>
        <v>#NAME?</v>
      </c>
      <c r="E22" s="12" t="e">
        <f t="shared" ca="1" si="1"/>
        <v>#NAME?</v>
      </c>
      <c r="F22" s="12" t="e">
        <f t="shared" ref="F22:F30" ca="1" si="3">E22-B22</f>
        <v>#NAME?</v>
      </c>
      <c r="G22" s="2" t="e">
        <f t="shared" ca="1" si="2"/>
        <v>#NAME?</v>
      </c>
      <c r="H22" s="13" t="e">
        <f ca="1">_xll.RiskMean(G22)</f>
        <v>#NAME?</v>
      </c>
    </row>
    <row r="23" spans="1:8" x14ac:dyDescent="0.3">
      <c r="A23" s="7" t="s">
        <v>3</v>
      </c>
      <c r="B23" s="12" t="e">
        <f ca="1">C21</f>
        <v>#NAME?</v>
      </c>
      <c r="C23" s="12" t="e">
        <f t="shared" ca="1" si="0"/>
        <v>#NAME?</v>
      </c>
      <c r="D23" s="12" t="e">
        <f ca="1">MIN(E26:E27)</f>
        <v>#NAME?</v>
      </c>
      <c r="E23" s="12" t="e">
        <f t="shared" ca="1" si="1"/>
        <v>#NAME?</v>
      </c>
      <c r="F23" s="12" t="e">
        <f t="shared" ca="1" si="3"/>
        <v>#NAME?</v>
      </c>
      <c r="G23" s="2" t="e">
        <f t="shared" ca="1" si="2"/>
        <v>#NAME?</v>
      </c>
      <c r="H23" s="13" t="e">
        <f ca="1">_xll.RiskMean(G23)</f>
        <v>#NAME?</v>
      </c>
    </row>
    <row r="24" spans="1:8" x14ac:dyDescent="0.3">
      <c r="A24" s="7" t="s">
        <v>9</v>
      </c>
      <c r="B24" s="12" t="e">
        <f ca="1">C21</f>
        <v>#NAME?</v>
      </c>
      <c r="C24" s="12" t="e">
        <f t="shared" ca="1" si="0"/>
        <v>#NAME?</v>
      </c>
      <c r="D24" s="12" t="e">
        <f ca="1">E28</f>
        <v>#NAME?</v>
      </c>
      <c r="E24" s="12" t="e">
        <f t="shared" ca="1" si="1"/>
        <v>#NAME?</v>
      </c>
      <c r="F24" s="12" t="e">
        <f t="shared" ca="1" si="3"/>
        <v>#NAME?</v>
      </c>
      <c r="G24" s="2" t="e">
        <f t="shared" ca="1" si="2"/>
        <v>#NAME?</v>
      </c>
      <c r="H24" s="13" t="e">
        <f ca="1">_xll.RiskMean(G24)</f>
        <v>#NAME?</v>
      </c>
    </row>
    <row r="25" spans="1:8" x14ac:dyDescent="0.3">
      <c r="A25" s="7" t="s">
        <v>2</v>
      </c>
      <c r="B25" s="12" t="e">
        <f ca="1">C22</f>
        <v>#NAME?</v>
      </c>
      <c r="C25" s="12" t="e">
        <f t="shared" ca="1" si="0"/>
        <v>#NAME?</v>
      </c>
      <c r="D25" s="12" t="e">
        <f ca="1">E29</f>
        <v>#NAME?</v>
      </c>
      <c r="E25" s="12" t="e">
        <f t="shared" ca="1" si="1"/>
        <v>#NAME?</v>
      </c>
      <c r="F25" s="12" t="e">
        <f t="shared" ca="1" si="3"/>
        <v>#NAME?</v>
      </c>
      <c r="G25" s="2" t="e">
        <f t="shared" ca="1" si="2"/>
        <v>#NAME?</v>
      </c>
      <c r="H25" s="14" t="e">
        <f ca="1">_xll.RiskMean(G25)</f>
        <v>#NAME?</v>
      </c>
    </row>
    <row r="26" spans="1:8" x14ac:dyDescent="0.3">
      <c r="A26" s="7" t="s">
        <v>11</v>
      </c>
      <c r="B26" s="12" t="e">
        <f ca="1">C23</f>
        <v>#NAME?</v>
      </c>
      <c r="C26" s="12" t="e">
        <f t="shared" ca="1" si="0"/>
        <v>#NAME?</v>
      </c>
      <c r="D26" s="12" t="e">
        <f ca="1">E29</f>
        <v>#NAME?</v>
      </c>
      <c r="E26" s="12" t="e">
        <f t="shared" ca="1" si="1"/>
        <v>#NAME?</v>
      </c>
      <c r="F26" s="12" t="e">
        <f t="shared" ca="1" si="3"/>
        <v>#NAME?</v>
      </c>
      <c r="G26" s="2" t="e">
        <f t="shared" ca="1" si="2"/>
        <v>#NAME?</v>
      </c>
      <c r="H26" s="13" t="e">
        <f ca="1">_xll.RiskMean(G26)</f>
        <v>#NAME?</v>
      </c>
    </row>
    <row r="27" spans="1:8" x14ac:dyDescent="0.3">
      <c r="A27" s="7" t="s">
        <v>12</v>
      </c>
      <c r="B27" s="12" t="e">
        <f ca="1">C23</f>
        <v>#NAME?</v>
      </c>
      <c r="C27" s="12" t="e">
        <f t="shared" ca="1" si="0"/>
        <v>#NAME?</v>
      </c>
      <c r="D27" s="12" t="e">
        <f ca="1">E28</f>
        <v>#NAME?</v>
      </c>
      <c r="E27" s="12" t="e">
        <f t="shared" ca="1" si="1"/>
        <v>#NAME?</v>
      </c>
      <c r="F27" s="12" t="e">
        <f t="shared" ca="1" si="3"/>
        <v>#NAME?</v>
      </c>
      <c r="G27" s="2" t="e">
        <f t="shared" ca="1" si="2"/>
        <v>#NAME?</v>
      </c>
      <c r="H27" s="13" t="e">
        <f ca="1">_xll.RiskMean(G27)</f>
        <v>#NAME?</v>
      </c>
    </row>
    <row r="28" spans="1:8" x14ac:dyDescent="0.3">
      <c r="A28" s="7" t="s">
        <v>13</v>
      </c>
      <c r="B28" s="12" t="e">
        <f ca="1">MAX(C24,C27)</f>
        <v>#NAME?</v>
      </c>
      <c r="C28" s="12" t="e">
        <f t="shared" ca="1" si="0"/>
        <v>#NAME?</v>
      </c>
      <c r="D28" s="12" t="e">
        <f ca="1">E30</f>
        <v>#NAME?</v>
      </c>
      <c r="E28" s="12" t="e">
        <f t="shared" ca="1" si="1"/>
        <v>#NAME?</v>
      </c>
      <c r="F28" s="12" t="e">
        <f t="shared" ca="1" si="3"/>
        <v>#NAME?</v>
      </c>
      <c r="G28" s="2" t="e">
        <f t="shared" ca="1" si="2"/>
        <v>#NAME?</v>
      </c>
      <c r="H28" s="14" t="e">
        <f ca="1">_xll.RiskMean(G28)</f>
        <v>#NAME?</v>
      </c>
    </row>
    <row r="29" spans="1:8" x14ac:dyDescent="0.3">
      <c r="A29" s="7" t="s">
        <v>5</v>
      </c>
      <c r="B29" s="12" t="e">
        <f ca="1">MAX(C25:C26)</f>
        <v>#NAME?</v>
      </c>
      <c r="C29" s="12" t="e">
        <f t="shared" ca="1" si="0"/>
        <v>#NAME?</v>
      </c>
      <c r="D29" s="12" t="e">
        <f ca="1">E30</f>
        <v>#NAME?</v>
      </c>
      <c r="E29" s="12" t="e">
        <f t="shared" ca="1" si="1"/>
        <v>#NAME?</v>
      </c>
      <c r="F29" s="12" t="e">
        <f t="shared" ca="1" si="3"/>
        <v>#NAME?</v>
      </c>
      <c r="G29" s="2" t="e">
        <f t="shared" ca="1" si="2"/>
        <v>#NAME?</v>
      </c>
      <c r="H29" s="14" t="e">
        <f ca="1">_xll.RiskMean(G29)</f>
        <v>#NAME?</v>
      </c>
    </row>
    <row r="30" spans="1:8" x14ac:dyDescent="0.3">
      <c r="A30" s="7" t="s">
        <v>14</v>
      </c>
      <c r="B30" s="12" t="e">
        <f ca="1">MAX(C28:C29)</f>
        <v>#NAME?</v>
      </c>
      <c r="C30" s="12" t="e">
        <f t="shared" ca="1" si="0"/>
        <v>#NAME?</v>
      </c>
      <c r="D30" s="12" t="e">
        <f ca="1">E31</f>
        <v>#NAME?</v>
      </c>
      <c r="E30" s="12" t="e">
        <f t="shared" ca="1" si="1"/>
        <v>#NAME?</v>
      </c>
      <c r="F30" s="12" t="e">
        <f t="shared" ca="1" si="3"/>
        <v>#NAME?</v>
      </c>
      <c r="G30" s="2" t="e">
        <f t="shared" ca="1" si="2"/>
        <v>#NAME?</v>
      </c>
      <c r="H30" s="13" t="e">
        <f ca="1">_xll.RiskMean(G30)</f>
        <v>#NAME?</v>
      </c>
    </row>
    <row r="31" spans="1:8" x14ac:dyDescent="0.3">
      <c r="A31" s="7" t="s">
        <v>54</v>
      </c>
      <c r="B31" s="12" t="e">
        <f ca="1">C30</f>
        <v>#NAME?</v>
      </c>
      <c r="C31" s="12" t="e">
        <f t="shared" ca="1" si="0"/>
        <v>#NAME?</v>
      </c>
      <c r="D31" s="12" t="e">
        <f ca="1">B33</f>
        <v>#NAME?</v>
      </c>
      <c r="E31" s="12" t="e">
        <f t="shared" ca="1" si="1"/>
        <v>#NAME?</v>
      </c>
      <c r="F31" s="12"/>
    </row>
    <row r="33" spans="1:2" x14ac:dyDescent="0.3">
      <c r="A33" s="15" t="s">
        <v>62</v>
      </c>
      <c r="B33" s="16" t="e">
        <f ca="1">_xll.RiskOutput("Project time") + B31</f>
        <v>#NAME?</v>
      </c>
    </row>
    <row r="34" spans="1:2" x14ac:dyDescent="0.3">
      <c r="A34" s="15" t="s">
        <v>65</v>
      </c>
      <c r="B34" s="17" t="e">
        <f ca="1">_xll.RiskOutput("Complete under 50") + IF(B33&lt;50,1,0)</f>
        <v>#NAME?</v>
      </c>
    </row>
    <row r="35" spans="1:2" x14ac:dyDescent="0.3">
      <c r="A35" s="15" t="s">
        <v>66</v>
      </c>
      <c r="B35" s="17" t="e">
        <f ca="1">_xll.RiskOutput("Complete over 55") + IF(B33&gt;55,1,0)</f>
        <v>#NAME?</v>
      </c>
    </row>
  </sheetData>
  <phoneticPr fontId="0" type="noConversion"/>
  <pageMargins left="0.75" right="0.75" top="1" bottom="1" header="0.5" footer="0.5"/>
  <pageSetup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35"/>
  <sheetViews>
    <sheetView showGridLines="0" workbookViewId="0"/>
  </sheetViews>
  <sheetFormatPr defaultColWidth="14.6640625" defaultRowHeight="14.4" x14ac:dyDescent="0.3"/>
  <cols>
    <col min="1" max="1" width="3.6640625" style="2" customWidth="1"/>
    <col min="2" max="2" width="22.6640625" style="21" customWidth="1"/>
    <col min="3" max="4" width="18.6640625" style="21" customWidth="1"/>
    <col min="5" max="16384" width="14.6640625" style="2"/>
  </cols>
  <sheetData>
    <row r="1" spans="1:4" x14ac:dyDescent="0.3">
      <c r="A1" s="20" t="s">
        <v>67</v>
      </c>
    </row>
    <row r="3" spans="1:4" x14ac:dyDescent="0.3">
      <c r="A3" s="2" t="s">
        <v>20</v>
      </c>
    </row>
    <row r="4" spans="1:4" x14ac:dyDescent="0.3">
      <c r="C4" s="22"/>
    </row>
    <row r="5" spans="1:4" x14ac:dyDescent="0.3">
      <c r="B5" s="23" t="s">
        <v>21</v>
      </c>
      <c r="C5" s="24" t="s">
        <v>68</v>
      </c>
      <c r="D5" s="25"/>
    </row>
    <row r="6" spans="1:4" x14ac:dyDescent="0.3">
      <c r="B6" s="26" t="s">
        <v>22</v>
      </c>
      <c r="C6" s="24">
        <v>1</v>
      </c>
      <c r="D6" s="25"/>
    </row>
    <row r="7" spans="1:4" x14ac:dyDescent="0.3">
      <c r="B7" s="26" t="s">
        <v>23</v>
      </c>
      <c r="C7" s="24">
        <v>1000</v>
      </c>
      <c r="D7" s="25"/>
    </row>
    <row r="8" spans="1:4" x14ac:dyDescent="0.3">
      <c r="B8" s="26" t="s">
        <v>24</v>
      </c>
      <c r="C8" s="24">
        <v>10</v>
      </c>
      <c r="D8" s="25"/>
    </row>
    <row r="9" spans="1:4" x14ac:dyDescent="0.3">
      <c r="B9" s="26" t="s">
        <v>25</v>
      </c>
      <c r="C9" s="24">
        <v>3</v>
      </c>
      <c r="D9" s="25"/>
    </row>
    <row r="10" spans="1:4" x14ac:dyDescent="0.3">
      <c r="B10" s="26" t="s">
        <v>26</v>
      </c>
      <c r="C10" s="24" t="s">
        <v>27</v>
      </c>
      <c r="D10" s="25"/>
    </row>
    <row r="11" spans="1:4" x14ac:dyDescent="0.3">
      <c r="B11" s="26" t="s">
        <v>28</v>
      </c>
      <c r="C11" s="27">
        <v>37936.526319444441</v>
      </c>
      <c r="D11" s="25"/>
    </row>
    <row r="12" spans="1:4" x14ac:dyDescent="0.3">
      <c r="B12" s="26" t="s">
        <v>29</v>
      </c>
      <c r="C12" s="27">
        <v>37936.526354166665</v>
      </c>
      <c r="D12" s="25"/>
    </row>
    <row r="13" spans="1:4" x14ac:dyDescent="0.3">
      <c r="B13" s="26" t="s">
        <v>30</v>
      </c>
      <c r="C13" s="28">
        <v>3.4722223062999547E-5</v>
      </c>
      <c r="D13" s="25"/>
    </row>
    <row r="14" spans="1:4" x14ac:dyDescent="0.3">
      <c r="B14" s="26" t="s">
        <v>31</v>
      </c>
      <c r="C14" s="24">
        <v>1254531466</v>
      </c>
      <c r="D14" s="25"/>
    </row>
    <row r="15" spans="1:4" x14ac:dyDescent="0.3">
      <c r="B15" s="29" t="s">
        <v>69</v>
      </c>
      <c r="C15" s="24">
        <v>0</v>
      </c>
      <c r="D15" s="25"/>
    </row>
    <row r="16" spans="1:4" x14ac:dyDescent="0.3">
      <c r="C16" s="30"/>
    </row>
    <row r="17" spans="1:15" x14ac:dyDescent="0.3">
      <c r="A17" s="2" t="s">
        <v>32</v>
      </c>
    </row>
    <row r="19" spans="1:15" x14ac:dyDescent="0.3">
      <c r="B19" s="31" t="s">
        <v>33</v>
      </c>
      <c r="C19" s="31" t="s">
        <v>34</v>
      </c>
      <c r="D19" s="31" t="s">
        <v>35</v>
      </c>
      <c r="E19" s="31" t="s">
        <v>36</v>
      </c>
      <c r="F19" s="31" t="s">
        <v>37</v>
      </c>
      <c r="G19" s="31" t="s">
        <v>18</v>
      </c>
      <c r="H19" s="31" t="s">
        <v>38</v>
      </c>
      <c r="I19" s="31" t="s">
        <v>70</v>
      </c>
      <c r="J19" s="31" t="s">
        <v>71</v>
      </c>
      <c r="K19" s="31" t="s">
        <v>72</v>
      </c>
      <c r="L19" s="31" t="s">
        <v>73</v>
      </c>
      <c r="M19" s="31" t="s">
        <v>74</v>
      </c>
      <c r="N19" s="31" t="s">
        <v>75</v>
      </c>
      <c r="O19" s="31" t="s">
        <v>76</v>
      </c>
    </row>
    <row r="20" spans="1:15" x14ac:dyDescent="0.3">
      <c r="B20" s="32" t="s">
        <v>77</v>
      </c>
      <c r="C20" s="33" t="s">
        <v>78</v>
      </c>
      <c r="D20" s="34">
        <v>1</v>
      </c>
      <c r="E20" s="18">
        <v>24.354551315307617</v>
      </c>
      <c r="F20" s="18">
        <v>62.560649871826172</v>
      </c>
      <c r="G20" s="18">
        <v>41.498774593353275</v>
      </c>
      <c r="H20" s="18">
        <v>5.8163140969840779</v>
      </c>
      <c r="I20" s="18">
        <v>32.312347412109375</v>
      </c>
      <c r="J20" s="35">
        <v>0.05</v>
      </c>
      <c r="K20" s="18">
        <v>51.471950531005859</v>
      </c>
      <c r="L20" s="35">
        <v>0.95</v>
      </c>
      <c r="M20" s="18">
        <v>19.159603118896484</v>
      </c>
      <c r="N20" s="35">
        <v>0.9</v>
      </c>
      <c r="O20" s="36">
        <v>0</v>
      </c>
    </row>
    <row r="21" spans="1:15" x14ac:dyDescent="0.3">
      <c r="B21" s="32" t="s">
        <v>79</v>
      </c>
      <c r="C21" s="33" t="s">
        <v>80</v>
      </c>
      <c r="D21" s="34">
        <v>1</v>
      </c>
      <c r="E21" s="19">
        <v>0</v>
      </c>
      <c r="F21" s="19">
        <v>1</v>
      </c>
      <c r="G21" s="19">
        <v>0.92100000000000004</v>
      </c>
      <c r="H21" s="19">
        <v>0.26987373312686774</v>
      </c>
      <c r="I21" s="19">
        <v>0</v>
      </c>
      <c r="J21" s="35">
        <v>0.05</v>
      </c>
      <c r="K21" s="19">
        <v>1</v>
      </c>
      <c r="L21" s="35">
        <v>0.95</v>
      </c>
      <c r="M21" s="19">
        <v>1</v>
      </c>
      <c r="N21" s="35">
        <v>0.9</v>
      </c>
      <c r="O21" s="36">
        <v>0</v>
      </c>
    </row>
    <row r="22" spans="1:15" x14ac:dyDescent="0.3">
      <c r="B22" s="32" t="s">
        <v>81</v>
      </c>
      <c r="C22" s="33" t="s">
        <v>82</v>
      </c>
      <c r="D22" s="34">
        <v>1</v>
      </c>
      <c r="E22" s="19">
        <v>0</v>
      </c>
      <c r="F22" s="19">
        <v>1</v>
      </c>
      <c r="G22" s="19">
        <v>1.0999999999999999E-2</v>
      </c>
      <c r="H22" s="19">
        <v>0.10435463521037237</v>
      </c>
      <c r="I22" s="19">
        <v>0</v>
      </c>
      <c r="J22" s="35">
        <v>0.05</v>
      </c>
      <c r="K22" s="19">
        <v>0</v>
      </c>
      <c r="L22" s="35">
        <v>0.95</v>
      </c>
      <c r="M22" s="19">
        <v>0</v>
      </c>
      <c r="N22" s="35">
        <v>0.9</v>
      </c>
      <c r="O22" s="36">
        <v>0</v>
      </c>
    </row>
    <row r="23" spans="1:15" x14ac:dyDescent="0.3">
      <c r="B23" s="30"/>
      <c r="C23" s="30"/>
      <c r="D23" s="30"/>
      <c r="E23" s="37"/>
      <c r="F23" s="37"/>
      <c r="G23" s="37"/>
      <c r="H23" s="37"/>
      <c r="I23" s="37"/>
      <c r="J23" s="37"/>
    </row>
    <row r="24" spans="1:15" x14ac:dyDescent="0.3">
      <c r="B24" s="31" t="s">
        <v>39</v>
      </c>
      <c r="C24" s="31" t="s">
        <v>40</v>
      </c>
      <c r="D24" s="31" t="s">
        <v>35</v>
      </c>
      <c r="E24" s="31" t="s">
        <v>36</v>
      </c>
      <c r="F24" s="31" t="s">
        <v>37</v>
      </c>
      <c r="G24" s="31" t="s">
        <v>18</v>
      </c>
      <c r="H24" s="31" t="s">
        <v>38</v>
      </c>
      <c r="I24" s="31" t="s">
        <v>70</v>
      </c>
      <c r="J24" s="31" t="s">
        <v>71</v>
      </c>
      <c r="K24" s="31" t="s">
        <v>72</v>
      </c>
      <c r="L24" s="31" t="s">
        <v>73</v>
      </c>
      <c r="M24" s="31" t="s">
        <v>74</v>
      </c>
      <c r="N24" s="31" t="s">
        <v>75</v>
      </c>
      <c r="O24" s="31" t="s">
        <v>76</v>
      </c>
    </row>
    <row r="25" spans="1:15" x14ac:dyDescent="0.3">
      <c r="B25" s="32" t="s">
        <v>83</v>
      </c>
      <c r="C25" s="33" t="s">
        <v>84</v>
      </c>
      <c r="D25" s="34">
        <v>1</v>
      </c>
      <c r="E25" s="36">
        <v>1.3159462213516235</v>
      </c>
      <c r="F25" s="36">
        <v>11.223661422729492</v>
      </c>
      <c r="G25" s="36">
        <v>6.0007089979648587</v>
      </c>
      <c r="H25" s="36">
        <v>1.5005732974494237</v>
      </c>
      <c r="I25" s="36">
        <v>3.5268104076385498</v>
      </c>
      <c r="J25" s="35">
        <v>0.05</v>
      </c>
      <c r="K25" s="36">
        <v>8.462468147277832</v>
      </c>
      <c r="L25" s="35">
        <v>0.95</v>
      </c>
      <c r="M25" s="36">
        <v>4.9356577396392822</v>
      </c>
      <c r="N25" s="35">
        <v>0.9</v>
      </c>
      <c r="O25" s="36">
        <v>0</v>
      </c>
    </row>
    <row r="26" spans="1:15" x14ac:dyDescent="0.3">
      <c r="B26" s="32" t="s">
        <v>85</v>
      </c>
      <c r="C26" s="33" t="s">
        <v>86</v>
      </c>
      <c r="D26" s="34">
        <v>1</v>
      </c>
      <c r="E26" s="36">
        <v>1.0111583471298218</v>
      </c>
      <c r="F26" s="36">
        <v>2.9723408222198486</v>
      </c>
      <c r="G26" s="36">
        <v>1.99998979139328</v>
      </c>
      <c r="H26" s="36">
        <v>0.29996041001395063</v>
      </c>
      <c r="I26" s="36">
        <v>1.5051693916320801</v>
      </c>
      <c r="J26" s="35">
        <v>0.05</v>
      </c>
      <c r="K26" s="36">
        <v>2.4917268753051758</v>
      </c>
      <c r="L26" s="35">
        <v>0.95</v>
      </c>
      <c r="M26" s="36">
        <v>0.9865574836730957</v>
      </c>
      <c r="N26" s="35">
        <v>0.9</v>
      </c>
      <c r="O26" s="36">
        <v>0</v>
      </c>
    </row>
    <row r="27" spans="1:15" x14ac:dyDescent="0.3">
      <c r="B27" s="32" t="s">
        <v>87</v>
      </c>
      <c r="C27" s="33" t="s">
        <v>88</v>
      </c>
      <c r="D27" s="34">
        <v>1</v>
      </c>
      <c r="E27" s="36">
        <v>0.44781351089477539</v>
      </c>
      <c r="F27" s="36">
        <v>7.4004230499267578</v>
      </c>
      <c r="G27" s="36">
        <v>3.9998982485532761</v>
      </c>
      <c r="H27" s="36">
        <v>1.0006707725143507</v>
      </c>
      <c r="I27" s="36">
        <v>2.3475716114044189</v>
      </c>
      <c r="J27" s="35">
        <v>0.05</v>
      </c>
      <c r="K27" s="36">
        <v>5.6400995254516602</v>
      </c>
      <c r="L27" s="35">
        <v>0.95</v>
      </c>
      <c r="M27" s="36">
        <v>3.2925279140472412</v>
      </c>
      <c r="N27" s="35">
        <v>0.9</v>
      </c>
      <c r="O27" s="36">
        <v>0</v>
      </c>
    </row>
    <row r="28" spans="1:15" x14ac:dyDescent="0.3">
      <c r="B28" s="32" t="s">
        <v>89</v>
      </c>
      <c r="C28" s="33" t="s">
        <v>90</v>
      </c>
      <c r="D28" s="34">
        <v>1</v>
      </c>
      <c r="E28" s="36">
        <v>-0.37830325961112976</v>
      </c>
      <c r="F28" s="36">
        <v>7.3148097991943359</v>
      </c>
      <c r="G28" s="36">
        <v>3.0007542916610839</v>
      </c>
      <c r="H28" s="36">
        <v>1.0040146384075297</v>
      </c>
      <c r="I28" s="36">
        <v>1.3526860475540161</v>
      </c>
      <c r="J28" s="35">
        <v>0.05</v>
      </c>
      <c r="K28" s="36">
        <v>4.6400876045227051</v>
      </c>
      <c r="L28" s="35">
        <v>0.95</v>
      </c>
      <c r="M28" s="36">
        <v>3.287401556968689</v>
      </c>
      <c r="N28" s="35">
        <v>0.9</v>
      </c>
      <c r="O28" s="36">
        <v>0</v>
      </c>
    </row>
    <row r="29" spans="1:15" x14ac:dyDescent="0.3">
      <c r="B29" s="32" t="s">
        <v>91</v>
      </c>
      <c r="C29" s="33" t="s">
        <v>92</v>
      </c>
      <c r="D29" s="34">
        <v>1</v>
      </c>
      <c r="E29" s="36">
        <v>2.2011322975158691</v>
      </c>
      <c r="F29" s="36">
        <v>44.979171752929688</v>
      </c>
      <c r="G29" s="36">
        <v>24.000516094207764</v>
      </c>
      <c r="H29" s="36">
        <v>6.0077600487774561</v>
      </c>
      <c r="I29" s="36">
        <v>14.110769271850586</v>
      </c>
      <c r="J29" s="35">
        <v>0.05</v>
      </c>
      <c r="K29" s="36">
        <v>33.814674377441406</v>
      </c>
      <c r="L29" s="35">
        <v>0.95</v>
      </c>
      <c r="M29" s="36">
        <v>19.70390510559082</v>
      </c>
      <c r="N29" s="35">
        <v>0.9</v>
      </c>
      <c r="O29" s="36">
        <v>0</v>
      </c>
    </row>
    <row r="30" spans="1:15" x14ac:dyDescent="0.3">
      <c r="B30" s="32" t="s">
        <v>91</v>
      </c>
      <c r="C30" s="33" t="s">
        <v>93</v>
      </c>
      <c r="D30" s="34">
        <v>1</v>
      </c>
      <c r="E30" s="36">
        <v>0.20680563151836395</v>
      </c>
      <c r="F30" s="36">
        <v>28.166152954101562</v>
      </c>
      <c r="G30" s="36">
        <v>14.000749737665057</v>
      </c>
      <c r="H30" s="36">
        <v>4.0057756169389878</v>
      </c>
      <c r="I30" s="36">
        <v>7.389678955078125</v>
      </c>
      <c r="J30" s="35">
        <v>0.05</v>
      </c>
      <c r="K30" s="36">
        <v>20.545059204101563</v>
      </c>
      <c r="L30" s="35">
        <v>0.95</v>
      </c>
      <c r="M30" s="36">
        <v>13.155380249023438</v>
      </c>
      <c r="N30" s="35">
        <v>0.9</v>
      </c>
      <c r="O30" s="36">
        <v>0</v>
      </c>
    </row>
    <row r="31" spans="1:15" x14ac:dyDescent="0.3">
      <c r="B31" s="32" t="s">
        <v>89</v>
      </c>
      <c r="C31" s="33" t="s">
        <v>94</v>
      </c>
      <c r="D31" s="34">
        <v>1</v>
      </c>
      <c r="E31" s="36">
        <v>1.6947262287139893</v>
      </c>
      <c r="F31" s="36">
        <v>4.3280029296875</v>
      </c>
      <c r="G31" s="36">
        <v>2.9999247040748598</v>
      </c>
      <c r="H31" s="36">
        <v>0.39971516970736409</v>
      </c>
      <c r="I31" s="36">
        <v>2.3383245468139648</v>
      </c>
      <c r="J31" s="35">
        <v>0.05</v>
      </c>
      <c r="K31" s="36">
        <v>3.6579217910766602</v>
      </c>
      <c r="L31" s="35">
        <v>0.95</v>
      </c>
      <c r="M31" s="36">
        <v>1.3195972442626953</v>
      </c>
      <c r="N31" s="35">
        <v>0.9</v>
      </c>
      <c r="O31" s="36">
        <v>0</v>
      </c>
    </row>
    <row r="32" spans="1:15" x14ac:dyDescent="0.3">
      <c r="B32" s="32" t="s">
        <v>95</v>
      </c>
      <c r="C32" s="33" t="s">
        <v>96</v>
      </c>
      <c r="D32" s="34">
        <v>1</v>
      </c>
      <c r="E32" s="36">
        <v>0.61471498012542725</v>
      </c>
      <c r="F32" s="36">
        <v>7.501772403717041</v>
      </c>
      <c r="G32" s="36">
        <v>4.0001753722429276</v>
      </c>
      <c r="H32" s="36">
        <v>1.0005941030688339</v>
      </c>
      <c r="I32" s="36">
        <v>2.3480420112609863</v>
      </c>
      <c r="J32" s="35">
        <v>0.05</v>
      </c>
      <c r="K32" s="36">
        <v>5.636223316192627</v>
      </c>
      <c r="L32" s="35">
        <v>0.95</v>
      </c>
      <c r="M32" s="36">
        <v>3.2881813049316406</v>
      </c>
      <c r="N32" s="35">
        <v>0.9</v>
      </c>
      <c r="O32" s="36">
        <v>0</v>
      </c>
    </row>
    <row r="33" spans="2:15" x14ac:dyDescent="0.3">
      <c r="B33" s="32" t="s">
        <v>95</v>
      </c>
      <c r="C33" s="33" t="s">
        <v>97</v>
      </c>
      <c r="D33" s="34">
        <v>1</v>
      </c>
      <c r="E33" s="36">
        <v>2.7543246746063232</v>
      </c>
      <c r="F33" s="36">
        <v>9.1491079330444336</v>
      </c>
      <c r="G33" s="36">
        <v>5.9995794832706455</v>
      </c>
      <c r="H33" s="36">
        <v>0.99922765514536449</v>
      </c>
      <c r="I33" s="36">
        <v>4.3504633903503418</v>
      </c>
      <c r="J33" s="35">
        <v>0.05</v>
      </c>
      <c r="K33" s="36">
        <v>7.6407909393310547</v>
      </c>
      <c r="L33" s="35">
        <v>0.95</v>
      </c>
      <c r="M33" s="36">
        <v>3.2903275489807129</v>
      </c>
      <c r="N33" s="35">
        <v>0.9</v>
      </c>
      <c r="O33" s="36">
        <v>0</v>
      </c>
    </row>
    <row r="34" spans="2:15" x14ac:dyDescent="0.3">
      <c r="B34" s="32" t="s">
        <v>98</v>
      </c>
      <c r="C34" s="33" t="s">
        <v>99</v>
      </c>
      <c r="D34" s="34">
        <v>1</v>
      </c>
      <c r="E34" s="36">
        <v>0.71786874532699585</v>
      </c>
      <c r="F34" s="36">
        <v>5.0124430656433105</v>
      </c>
      <c r="G34" s="36">
        <v>2.9997088436484338</v>
      </c>
      <c r="H34" s="36">
        <v>0.60125448182529495</v>
      </c>
      <c r="I34" s="36">
        <v>2.0073902606964111</v>
      </c>
      <c r="J34" s="35">
        <v>0.05</v>
      </c>
      <c r="K34" s="36">
        <v>3.9834930896759033</v>
      </c>
      <c r="L34" s="35">
        <v>0.95</v>
      </c>
      <c r="M34" s="36">
        <v>1.9761028289794922</v>
      </c>
      <c r="N34" s="35">
        <v>0.9</v>
      </c>
      <c r="O34" s="36">
        <v>0</v>
      </c>
    </row>
    <row r="35" spans="2:15" x14ac:dyDescent="0.3">
      <c r="B35" s="30"/>
      <c r="C35" s="30"/>
      <c r="D35" s="30"/>
      <c r="E35" s="37"/>
      <c r="F35" s="37"/>
      <c r="G35" s="37"/>
      <c r="H35" s="37"/>
      <c r="I35" s="37"/>
      <c r="J35" s="37"/>
    </row>
  </sheetData>
  <phoneticPr fontId="7"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38"/>
  <sheetViews>
    <sheetView showGridLines="0" workbookViewId="0"/>
  </sheetViews>
  <sheetFormatPr defaultColWidth="14.6640625" defaultRowHeight="14.4" x14ac:dyDescent="0.3"/>
  <cols>
    <col min="1" max="1" width="3.6640625" style="2" customWidth="1"/>
    <col min="2" max="16384" width="14.6640625" style="2"/>
  </cols>
  <sheetData>
    <row r="1" spans="1:2" x14ac:dyDescent="0.3">
      <c r="A1" s="20" t="s">
        <v>100</v>
      </c>
    </row>
    <row r="2" spans="1:2" x14ac:dyDescent="0.3">
      <c r="B2" s="2" t="s">
        <v>101</v>
      </c>
    </row>
    <row r="20" spans="2:2" x14ac:dyDescent="0.3">
      <c r="B20" s="2" t="s">
        <v>102</v>
      </c>
    </row>
    <row r="38" spans="2:2" x14ac:dyDescent="0.3">
      <c r="B38" s="2" t="s">
        <v>103</v>
      </c>
    </row>
  </sheetData>
  <phoneticPr fontId="7"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Model</vt:lpstr>
      <vt:lpstr>Summary Report</vt:lpstr>
      <vt:lpstr>Output Graphs</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2000-01-24T18:16:47Z</dcterms:created>
  <dcterms:modified xsi:type="dcterms:W3CDTF">2014-03-13T01:02:10Z</dcterms:modified>
</cp:coreProperties>
</file>